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5456" windowHeight="11640" activeTab="0"/>
  </bookViews>
  <sheets>
    <sheet name="ANEXO_7" sheetId="1" r:id="rId1"/>
    <sheet name="ANEXO_8" sheetId="2" r:id="rId2"/>
    <sheet name="ANEXO_9" sheetId="3" r:id="rId3"/>
    <sheet name="ANEXO_10" sheetId="4" r:id="rId4"/>
    <sheet name="ANEXO_11" sheetId="5" r:id="rId5"/>
    <sheet name="ANEXO_12" sheetId="6" r:id="rId6"/>
    <sheet name="ANEXO_13" sheetId="7" r:id="rId7"/>
    <sheet name="ANEXO_14" sheetId="8" r:id="rId8"/>
    <sheet name="ANEXO_15" sheetId="9" r:id="rId9"/>
  </sheets>
  <definedNames>
    <definedName name="_xlnm.Print_Area" localSheetId="3">'ANEXO_10'!$A$1:$G$73</definedName>
    <definedName name="_xlnm.Print_Area" localSheetId="4">'ANEXO_11'!$A$1:$G$803</definedName>
    <definedName name="_xlnm.Print_Area" localSheetId="5">'ANEXO_12'!$A$1:$E$224</definedName>
    <definedName name="_xlnm.Print_Area" localSheetId="6">'ANEXO_13'!$A$1:$I$903</definedName>
    <definedName name="_xlnm.Print_Area" localSheetId="7">'ANEXO_14'!$A$1:$G$612</definedName>
    <definedName name="_xlnm.Print_Area" localSheetId="8">'ANEXO_15'!$A$1:$D$30</definedName>
    <definedName name="_xlnm.Print_Area" localSheetId="0">'ANEXO_7'!$A$1:$M$49</definedName>
    <definedName name="_xlnm.Print_Area" localSheetId="1">'ANEXO_8'!$A$1:$G$1082</definedName>
    <definedName name="_xlnm.Print_Area" localSheetId="2">'ANEXO_9'!$A$1:$E$298</definedName>
    <definedName name="AUXILIAR" localSheetId="3">#REF!</definedName>
    <definedName name="AUXILIAR" localSheetId="0">#REF!</definedName>
    <definedName name="AUXILIAR">#REF!</definedName>
    <definedName name="CONCE" localSheetId="3">#REF!</definedName>
    <definedName name="CONCE">#REF!</definedName>
    <definedName name="_xlnm.Print_Titles" localSheetId="3">'ANEXO_10'!$1:$11</definedName>
    <definedName name="_xlnm.Print_Titles" localSheetId="4">'ANEXO_11'!$1:$12</definedName>
    <definedName name="_xlnm.Print_Titles" localSheetId="5">'ANEXO_12'!$1:$13</definedName>
    <definedName name="_xlnm.Print_Titles" localSheetId="6">'ANEXO_13'!$1:$12</definedName>
    <definedName name="_xlnm.Print_Titles" localSheetId="7">'ANEXO_14'!$1:$10</definedName>
    <definedName name="_xlnm.Print_Titles" localSheetId="0">'ANEXO_7'!$1:$10</definedName>
    <definedName name="_xlnm.Print_Titles" localSheetId="1">'ANEXO_8'!$1:$9</definedName>
    <definedName name="_xlnm.Print_Titles" localSheetId="2">'ANEXO_9'!$1:$9</definedName>
  </definedNames>
  <calcPr fullCalcOnLoad="1"/>
</workbook>
</file>

<file path=xl/sharedStrings.xml><?xml version="1.0" encoding="utf-8"?>
<sst xmlns="http://schemas.openxmlformats.org/spreadsheetml/2006/main" count="13532" uniqueCount="4827">
  <si>
    <t>Roberto Saul Romero</t>
  </si>
  <si>
    <t>2-20-202-2028-009</t>
  </si>
  <si>
    <t>Radiomovil Dipsa, S.A. D</t>
  </si>
  <si>
    <t>2-20-202-2028-010</t>
  </si>
  <si>
    <t>Rosa Maria Ortiz L</t>
  </si>
  <si>
    <t>2-20-202-2028-011</t>
  </si>
  <si>
    <t>Rafael Alonso Nuñez</t>
  </si>
  <si>
    <t>2-20-202-2028-012</t>
  </si>
  <si>
    <t>Raul Cruz Ramirez</t>
  </si>
  <si>
    <t>2-20-202-2028-013</t>
  </si>
  <si>
    <t>Raul Rueda Quintero</t>
  </si>
  <si>
    <t>2-20-202-2028-014</t>
  </si>
  <si>
    <t>Rosaura Cabrera Orte</t>
  </si>
  <si>
    <t>2-20-202-2028-015</t>
  </si>
  <si>
    <t>Romero Hernandez P.</t>
  </si>
  <si>
    <t>2-20-202-2028-016</t>
  </si>
  <si>
    <t>Ruben Arguello Juare</t>
  </si>
  <si>
    <t>2-20-202-2028-017</t>
  </si>
  <si>
    <t>Ramon Manzano Andrade</t>
  </si>
  <si>
    <t>2-20-202-2028-021</t>
  </si>
  <si>
    <t>Rodolfo Avila Colorad</t>
  </si>
  <si>
    <t>2-20-202-2028-022</t>
  </si>
  <si>
    <t>Rumaldo Galvez Mata</t>
  </si>
  <si>
    <t>2-20-202-2028-023</t>
  </si>
  <si>
    <t>Raul Zepeda Palacios</t>
  </si>
  <si>
    <t>2-20-202-2028-025</t>
  </si>
  <si>
    <t>Rene Rodriguez Perez</t>
  </si>
  <si>
    <t>2-20-202-2028-026</t>
  </si>
  <si>
    <t>Ricardo Casillas Serr</t>
  </si>
  <si>
    <t>2-20-202-2028-027</t>
  </si>
  <si>
    <t>Raul Martinez Almazan</t>
  </si>
  <si>
    <t>2-20-202-2028-028</t>
  </si>
  <si>
    <t>Raul Becerra Bravo</t>
  </si>
  <si>
    <t>2-20-202-2028-031</t>
  </si>
  <si>
    <t>Ramon Valdes Elizondo</t>
  </si>
  <si>
    <t>2-20-202-2029-001</t>
  </si>
  <si>
    <t>Sara Flores Alonso</t>
  </si>
  <si>
    <t>2-20-202-2029-002</t>
  </si>
  <si>
    <t>Sanborns Hermanos</t>
  </si>
  <si>
    <t>2-20-202-2029-003</t>
  </si>
  <si>
    <t>Sociedad Editora Arron</t>
  </si>
  <si>
    <t>2-20-202-2029-004</t>
  </si>
  <si>
    <t>Servicios De Salud De V</t>
  </si>
  <si>
    <t>2-20-202-2029-005</t>
  </si>
  <si>
    <t>Sergio A. Marco Carreño</t>
  </si>
  <si>
    <t>2-20-202-2029-007</t>
  </si>
  <si>
    <t>Seguridad Privada I.</t>
  </si>
  <si>
    <t>2-20-202-2029-008</t>
  </si>
  <si>
    <t>Salvador Almaraz Lopez</t>
  </si>
  <si>
    <t>2-20-202-2029-009</t>
  </si>
  <si>
    <t>Servicio Medico Social</t>
  </si>
  <si>
    <t>2-20-202-2029-010</t>
  </si>
  <si>
    <t>Salvador Alcantara Diaz</t>
  </si>
  <si>
    <t>2-20-202-2029-012</t>
  </si>
  <si>
    <t>Soledad Camarena M.</t>
  </si>
  <si>
    <t>2-20-202-2029-015</t>
  </si>
  <si>
    <t>Servicios De Imagen Y Publicidad, S.C.</t>
  </si>
  <si>
    <t>2-20-202-2029-016</t>
  </si>
  <si>
    <t>Sabalo De Xalapa, S.A. De</t>
  </si>
  <si>
    <t>2-20-202-2029-017</t>
  </si>
  <si>
    <t>Servicio Paraiso De S De R</t>
  </si>
  <si>
    <t>2-20-202-2029-018</t>
  </si>
  <si>
    <t>Servicios De Personal Y Promoción De</t>
  </si>
  <si>
    <t>2-20-202-2029-019</t>
  </si>
  <si>
    <t>Santamaria Y Rosas Carlos</t>
  </si>
  <si>
    <t>2-20-202-2029-020</t>
  </si>
  <si>
    <t>Sergio Hernandez Vill</t>
  </si>
  <si>
    <t>2-20-202-2029-021</t>
  </si>
  <si>
    <t>Salvador Trejo Valet</t>
  </si>
  <si>
    <t>2-20-202-2030-001</t>
  </si>
  <si>
    <t>Telefonos De Mexico, S</t>
  </si>
  <si>
    <t>2-20-202-2030-002</t>
  </si>
  <si>
    <t>Teresa Ochoa Mejia</t>
  </si>
  <si>
    <t>2-20-202-2032-001</t>
  </si>
  <si>
    <t>Viajes Ferrari, S.A. de C.V.</t>
  </si>
  <si>
    <t>2-20-202-2032-003</t>
  </si>
  <si>
    <t>Valero Viajes Internacionales SA de CV</t>
  </si>
  <si>
    <t>2-20-202-2032-004</t>
  </si>
  <si>
    <t>Viajes Hidal Mex, S.A. de C.V.</t>
  </si>
  <si>
    <t>2-20-202-2032-005</t>
  </si>
  <si>
    <t>Vencoservi, S.A. de C.V.</t>
  </si>
  <si>
    <t>2-20-202-2032-006</t>
  </si>
  <si>
    <t>Victor Hugo Sanchez V</t>
  </si>
  <si>
    <t>2-20-202-2032-007</t>
  </si>
  <si>
    <t>Victor Hugo Gutierrez</t>
  </si>
  <si>
    <t>2-20-202-2032-009</t>
  </si>
  <si>
    <t>Victor Manuel Zapata Morgado</t>
  </si>
  <si>
    <t>2-20-202-2032-010</t>
  </si>
  <si>
    <t>Victor Manuel Tress Jimenez</t>
  </si>
  <si>
    <t>2-20-202-2032-012</t>
  </si>
  <si>
    <t>Victor Manuel Ponce P.</t>
  </si>
  <si>
    <t>2-20-202-2032-013</t>
  </si>
  <si>
    <t>2-20-202-2033-001</t>
  </si>
  <si>
    <t>Willy Isidor De Winter</t>
  </si>
  <si>
    <t>2-20-202-2036-001</t>
  </si>
  <si>
    <t>Armando Isidro Piña Del Bosque</t>
  </si>
  <si>
    <t>Adriana Guevara Escobedo</t>
  </si>
  <si>
    <t>2-20-202-2028-001</t>
  </si>
  <si>
    <t>Radiomovil Dipsa,S.A. de C.V.</t>
  </si>
  <si>
    <t>Telefonos De Mexico S.A.</t>
  </si>
  <si>
    <t>2-20-202-2031-001</t>
  </si>
  <si>
    <t>Vicente Perez Almanza</t>
  </si>
  <si>
    <t>Alestra S De R.L. De C.V</t>
  </si>
  <si>
    <t>Autobuses De Oriente A.D.O., S.A De C.V</t>
  </si>
  <si>
    <t>Carolina Zapata C.</t>
  </si>
  <si>
    <t>Comision Federal De Electricidad</t>
  </si>
  <si>
    <t>Donaciano Acevedo Lara</t>
  </si>
  <si>
    <t>Fernando Jesus P.</t>
  </si>
  <si>
    <t>Gabriela Ortiz Abre</t>
  </si>
  <si>
    <t>2-20-202-2016-002</t>
  </si>
  <si>
    <t>Leonardo Moyao A.</t>
  </si>
  <si>
    <t>Manuel Jesus C.</t>
  </si>
  <si>
    <t>Medios Informativos</t>
  </si>
  <si>
    <t>Nadia Elena May Perez</t>
  </si>
  <si>
    <t>Omar Gonzalez Oregel</t>
  </si>
  <si>
    <t>Parametro Consult</t>
  </si>
  <si>
    <t>Prestamo Cta. Estatal 04026315333</t>
  </si>
  <si>
    <t>Prestamo Cdm Cal</t>
  </si>
  <si>
    <t>Roberto Sales Rosas</t>
  </si>
  <si>
    <t>Roger Oswaldo Chavez Velazquez</t>
  </si>
  <si>
    <t>Servicios Especiales</t>
  </si>
  <si>
    <t>Selene Campos Balan</t>
  </si>
  <si>
    <t>Viajes Chicana</t>
  </si>
  <si>
    <t>Arrendamientos Nacionales</t>
  </si>
  <si>
    <t>Ma. Alejandra Duran</t>
  </si>
  <si>
    <t>Oscar Mauro Ramirez Duran</t>
  </si>
  <si>
    <t>Gabriel Salgado Aguilar</t>
  </si>
  <si>
    <t>Juan Jose Velazco Michel</t>
  </si>
  <si>
    <t>Rodriguez Corporacion Hotelera S.A. de C.V.</t>
  </si>
  <si>
    <t>Telefonos De Mexico, SA de CV</t>
  </si>
  <si>
    <t>Urania Gonzalez Manzo</t>
  </si>
  <si>
    <t>Alfredo Pozo Díaz</t>
  </si>
  <si>
    <t>Gasolinaria Gamboa S De R. L</t>
  </si>
  <si>
    <t>Hilda Palacios Jimenez</t>
  </si>
  <si>
    <t>Jorge Burguete Aguirre</t>
  </si>
  <si>
    <t>Manuel De Jesus Gallegos M</t>
  </si>
  <si>
    <t>Maria Del Carmen Herrera Simuta</t>
  </si>
  <si>
    <t>Rogelio Aguilar Cruz</t>
  </si>
  <si>
    <t>Auto Rentas Monaco</t>
  </si>
  <si>
    <t>Avance Promocional Y Comercial</t>
  </si>
  <si>
    <t>Comercial Madeira, S.A.De Cv</t>
  </si>
  <si>
    <t>Jose Antono Cervantes Gurrola</t>
  </si>
  <si>
    <t>Jose Ignacio Gallardo Baquier</t>
  </si>
  <si>
    <t>Netzahualcoyotl Ortiz Gonzalez</t>
  </si>
  <si>
    <t>Pasaje Constitucion Del 17 S.A.</t>
  </si>
  <si>
    <t>Pro Star Computer, S.A. De C.V</t>
  </si>
  <si>
    <t>Salvador Nuñez</t>
  </si>
  <si>
    <t>Viajes Paso Del Norte SA de CV</t>
  </si>
  <si>
    <t>Alfonso Garcia Valverde</t>
  </si>
  <si>
    <t>Aguas Del Municipio De Durango</t>
  </si>
  <si>
    <t>Ferreteria De Durango SA de CV</t>
  </si>
  <si>
    <t>Laura Irene Vargas Villa</t>
  </si>
  <si>
    <t>Salvador Sanchez</t>
  </si>
  <si>
    <t>Miguel Angel Hernandez</t>
  </si>
  <si>
    <t>Multimedios Estrellas De Oro SA de CV</t>
  </si>
  <si>
    <t>Maria Guadalupe Ramirez Garcia</t>
  </si>
  <si>
    <t>Hector Salazar Olg</t>
  </si>
  <si>
    <t>Maria Elena S. De A.</t>
  </si>
  <si>
    <t>Miguel Angel Moreyra  Alvarado</t>
  </si>
  <si>
    <t>Victorino Salgado Vazquez</t>
  </si>
  <si>
    <t>Comision De Agua Y Alcantarillado</t>
  </si>
  <si>
    <t>Luz Y Fuerza</t>
  </si>
  <si>
    <t>Access Control Sistem</t>
  </si>
  <si>
    <t>Abcgh Trade Marketing</t>
  </si>
  <si>
    <t>Convergencia Estatal</t>
  </si>
  <si>
    <t xml:space="preserve">Camino Real De Guadalajara Sa </t>
  </si>
  <si>
    <t>Jaime Ayala Ponce</t>
  </si>
  <si>
    <t>Jose Simon Sanchez Santana</t>
  </si>
  <si>
    <t>Ricardo Avalos Cerda</t>
  </si>
  <si>
    <t>Ruben Vallejo</t>
  </si>
  <si>
    <t>Susana Clara Rodriguez Jimenez</t>
  </si>
  <si>
    <t>Alfredo Jimenez Mayem</t>
  </si>
  <si>
    <t>Alfonso Federico Lechuga Manternach</t>
  </si>
  <si>
    <t>Antonio Lara Vazquez</t>
  </si>
  <si>
    <t>Brien Ramirez Esquivel</t>
  </si>
  <si>
    <t>Cesar Severiano Gonzalez</t>
  </si>
  <si>
    <t>Jacobo David Cheja Alfaro</t>
  </si>
  <si>
    <t>Claudia Nerí Gonzalez</t>
  </si>
  <si>
    <t>Ernesto Rodriguez G.</t>
  </si>
  <si>
    <t>Graciela Palacios Escudero.</t>
  </si>
  <si>
    <t>Horacio Enrique Jimenez Lopez</t>
  </si>
  <si>
    <t>Inst. Estatal Del Estado De Mexico</t>
  </si>
  <si>
    <t>Jose Mario Nava Rangel</t>
  </si>
  <si>
    <t>Juana Rodriguez Chavez</t>
  </si>
  <si>
    <t>Mario Alberto Moreno Bejarano</t>
  </si>
  <si>
    <t>Mercedes Del Carmen Rodriguez Tapia</t>
  </si>
  <si>
    <t>Moises Gerardo Pacheco Guerrero</t>
  </si>
  <si>
    <t>2-20-202-2022-005</t>
  </si>
  <si>
    <t>Miguel Angel Garcia Bravo</t>
  </si>
  <si>
    <t>Neftali Fernando Manjarrez Gutierrez</t>
  </si>
  <si>
    <t>Oscar Ceballos Garcia</t>
  </si>
  <si>
    <t>Oscar G. Ceballos Gonzalez</t>
  </si>
  <si>
    <t>Pedro Sanchez Pantaleon</t>
  </si>
  <si>
    <t>Rafael Iniesta Sanchez</t>
  </si>
  <si>
    <t>Sergio Daniel Alviso C.</t>
  </si>
  <si>
    <t>Sotero Encarnacion Serrano Guadarrama</t>
  </si>
  <si>
    <t>Victor Manuel Bonilla Guarneros</t>
  </si>
  <si>
    <t>Aero Jl, S.A. de C.V.</t>
  </si>
  <si>
    <t>Sociedad Editora De Michoacan, S.A. de C.V.</t>
  </si>
  <si>
    <t>Acir Morelos, S.A. de C.V.</t>
  </si>
  <si>
    <t>Amistad Ravol, S.A. de C.V.</t>
  </si>
  <si>
    <t>Artifiesta, S.A De C.V.</t>
  </si>
  <si>
    <t>Editoriales De Morelos SA de CV</t>
  </si>
  <si>
    <t>Fred Montiel Marban</t>
  </si>
  <si>
    <t>Impresión E Imagen De De Cuernava</t>
  </si>
  <si>
    <t>Jose Luis Martinez Del Campo</t>
  </si>
  <si>
    <t>Mauro Cardenas Soriano</t>
  </si>
  <si>
    <t>Nextel De Mexico, S.A. De Cv</t>
  </si>
  <si>
    <t>Restaurante Y Bar La India Bo</t>
  </si>
  <si>
    <t>Amada Martha Rosa Gonzalez</t>
  </si>
  <si>
    <t>Discomelpa, S.A. De Cv</t>
  </si>
  <si>
    <t>Enrique Ulloa Montes</t>
  </si>
  <si>
    <t>Esteban Martinez Galindo</t>
  </si>
  <si>
    <t>Fernando Delgadillo Topete</t>
  </si>
  <si>
    <t>Heriberto Rangel Cortez</t>
  </si>
  <si>
    <t>Raul Villegas Ramos</t>
  </si>
  <si>
    <t>Axtel, S.A. de C.V.</t>
  </si>
  <si>
    <t>Adt Security Services,S.A. de C.V.</t>
  </si>
  <si>
    <t>Blanca Rocio Carranza</t>
  </si>
  <si>
    <t>Climas Sierra Madre S</t>
  </si>
  <si>
    <t>C.D.E. De Nuevo Leon</t>
  </si>
  <si>
    <t>Comunicaciones Nextel De Mexico,S.A. de C.V.</t>
  </si>
  <si>
    <t>Ernesto Cerda Serna</t>
  </si>
  <si>
    <t>Falcon Protección S.A De C.V.</t>
  </si>
  <si>
    <t>Francisco Lozano Cano</t>
  </si>
  <si>
    <t>2-20-202-2019-006</t>
  </si>
  <si>
    <t>Joel Cruz Rodriguez</t>
  </si>
  <si>
    <t>Jessica Nahely Guzman Moreno</t>
  </si>
  <si>
    <t>2-20-202-2019-008</t>
  </si>
  <si>
    <t>Jesus Francisco Leal Perez</t>
  </si>
  <si>
    <t>Jose Luis Elizondo Lopez</t>
  </si>
  <si>
    <t>Jorge Alberto Gonzalez Satacruz</t>
  </si>
  <si>
    <t>Servicios De Agua Y Drenaje De Monterrey Y I.P.D.</t>
  </si>
  <si>
    <t xml:space="preserve">Alma Rosa Renaud Orozco                           </t>
  </si>
  <si>
    <t>Comision Federal De Electicidad</t>
  </si>
  <si>
    <t>Gustavo Velasquez Lavariega</t>
  </si>
  <si>
    <t>Ignacio Marino Armengol Morales</t>
  </si>
  <si>
    <t>Mateo Gutierrez Vasquez</t>
  </si>
  <si>
    <t>Mayolo Dominguez Chavez</t>
  </si>
  <si>
    <t>Margarita Garcia Garcia</t>
  </si>
  <si>
    <t>Radio Movil Dipsa, S.A. de C.V.</t>
  </si>
  <si>
    <t>Rogelio Gomez Peralta</t>
  </si>
  <si>
    <t>Servicios Univas, S.C.</t>
  </si>
  <si>
    <t>Servicios Eficientes De Cartera S. De R.L. De C.V</t>
  </si>
  <si>
    <t>Transferencias Del C.D.N.</t>
  </si>
  <si>
    <t>Angel Roberto Ceballos</t>
  </si>
  <si>
    <t>Asociacionperiodistica Sintesis,S.A. de C.V.</t>
  </si>
  <si>
    <t>Carlos Roberto Sanchez</t>
  </si>
  <si>
    <t xml:space="preserve">Cia Periodistica El Sol </t>
  </si>
  <si>
    <t>Claudia Gonzalez Torres</t>
  </si>
  <si>
    <t>Difusion Consultores En Publicidad</t>
  </si>
  <si>
    <t>Gerardo Sanchez Mar</t>
  </si>
  <si>
    <t>Grsphyprint, S.A. de C.V.</t>
  </si>
  <si>
    <t>Gerardo Bernabe Garcia Cazarez</t>
  </si>
  <si>
    <t>Jesus Manuel Rojas Fr</t>
  </si>
  <si>
    <t>Jose Juan Espinosa Torres</t>
  </si>
  <si>
    <t>Mayra  Sanchez  G.</t>
  </si>
  <si>
    <t>Pintudier,S. En  N.C.  De C.V.</t>
  </si>
  <si>
    <t>Raul Jesus Gutierrez  Cruz</t>
  </si>
  <si>
    <t>Secretaria De Finanzas</t>
  </si>
  <si>
    <t>Susse Gpo. Ing. Especia</t>
  </si>
  <si>
    <t>Sis Operador De Los Serv De Agua Potable</t>
  </si>
  <si>
    <t>Sierra Nevada Comunicaciones,S.A. de C.V.</t>
  </si>
  <si>
    <t>Ultradigital Puebla,S.A. de C.V.</t>
  </si>
  <si>
    <t>2-20-202-2035-001</t>
  </si>
  <si>
    <t>Yessika Mabel Cepeda Arrellano</t>
  </si>
  <si>
    <t>Convergencia Por La Decocracia</t>
  </si>
  <si>
    <t>Jose Leonel Rodriguez Gonzalez</t>
  </si>
  <si>
    <t>Wiliam Souza Calderon</t>
  </si>
  <si>
    <t>Zoraida A. Pech Razo</t>
  </si>
  <si>
    <t>Alfredo Solis Leija</t>
  </si>
  <si>
    <t>Aristides Rodriguez Aguilar</t>
  </si>
  <si>
    <t>Jose Ramirez Tapia</t>
  </si>
  <si>
    <t>Jesus Sebastian Campa Samuano</t>
  </si>
  <si>
    <t>Patricia Silva Cruz</t>
  </si>
  <si>
    <t>Sepromi, S. De .R.L.</t>
  </si>
  <si>
    <t>Adolfo Vizcarra Salazar</t>
  </si>
  <si>
    <t>Cias Periodisticas El Sol De Pacifico Sa</t>
  </si>
  <si>
    <t>Cinthya Yadira Ibarra Gallegos</t>
  </si>
  <si>
    <t>Editorial Culiacan SA de CV</t>
  </si>
  <si>
    <t>Gilberto Higuera Rocha</t>
  </si>
  <si>
    <t>Imaz, S.A. de C.V.</t>
  </si>
  <si>
    <t xml:space="preserve">Periodistas Sinaloenses Unidos Sa De </t>
  </si>
  <si>
    <t>Promomedios De Culiacan SA de CV</t>
  </si>
  <si>
    <t>Rodrigo Mendoza Rodríguez</t>
  </si>
  <si>
    <t>Transportes Turisticos King SA de CV</t>
  </si>
  <si>
    <t>Vehiculos Automotores De Mazatlan Sa</t>
  </si>
  <si>
    <t>Agua</t>
  </si>
  <si>
    <t>Francisco Gallardo Rios</t>
  </si>
  <si>
    <t>Luis Alberto Flores Robles</t>
  </si>
  <si>
    <t>Marco A. Gallardo Galaz</t>
  </si>
  <si>
    <t>Oscar Camilo Valdez Murillo</t>
  </si>
  <si>
    <t>Sonora 2025, S.A. de C.V.</t>
  </si>
  <si>
    <t>Victor Manuel Miranda</t>
  </si>
  <si>
    <t>2-20-202-2034-001</t>
  </si>
  <si>
    <t>Xicotencatl Ayon Felix</t>
  </si>
  <si>
    <t xml:space="preserve">Autobuses Rapidos De Zacatlan </t>
  </si>
  <si>
    <t>Carlos Arturo Castillo</t>
  </si>
  <si>
    <t>Daniel Diaz Landero</t>
  </si>
  <si>
    <t>Gregorio Morales Valencia</t>
  </si>
  <si>
    <t>Joaquin Alvarez Ruiz</t>
  </si>
  <si>
    <t>Miguel Haubert Brindis Escobar</t>
  </si>
  <si>
    <t>Moises Morales Felix</t>
  </si>
  <si>
    <t>Cia. Hotelera Del Norte</t>
  </si>
  <si>
    <t>Juan Aguilar Vega</t>
  </si>
  <si>
    <t>Jesus Alatorre Zacarias</t>
  </si>
  <si>
    <t>Materiales Bellavista S.</t>
  </si>
  <si>
    <t>Nicolas Mercado Sanchez</t>
  </si>
  <si>
    <t>Roberto Israel Garcia Vazquez</t>
  </si>
  <si>
    <t>Radiomovil Dipsa SA de CV</t>
  </si>
  <si>
    <t>Sandra Elizabeth Miranda</t>
  </si>
  <si>
    <t>Coord. De  Radio Cine Y Television</t>
  </si>
  <si>
    <t>Frecuencia Modulada</t>
  </si>
  <si>
    <t>Radio Huamantla, S.A. De Cv</t>
  </si>
  <si>
    <t>Radio Hhmaxx, S.A. De C.V</t>
  </si>
  <si>
    <t>Abraham Francisco Bouchez Gomez</t>
  </si>
  <si>
    <t>Dolores Reyes Bautista</t>
  </si>
  <si>
    <t>Editora La Voz Del Itsmo SA de CV</t>
  </si>
  <si>
    <t>Escuela De Escritores De Veracruz Ac</t>
  </si>
  <si>
    <t>Hoteles Puerto Bello SA de CV</t>
  </si>
  <si>
    <t>Jose Angel Mario Fierro</t>
  </si>
  <si>
    <t>Jose De Jesus Seguin Zetina</t>
  </si>
  <si>
    <t>Jose Luis Lobato Campos</t>
  </si>
  <si>
    <t>Jose Ignacio Barreiro Martinez</t>
  </si>
  <si>
    <t>Luciano Malpica Gonzalez</t>
  </si>
  <si>
    <t>Margarita Bada</t>
  </si>
  <si>
    <t>Miguel Angel Morales Cendejas</t>
  </si>
  <si>
    <t>Mary Elizabeth Moolick Gutierrez</t>
  </si>
  <si>
    <t>Pemarte, S.A. de C.V.</t>
  </si>
  <si>
    <t>Roque Viveros Diaz</t>
  </si>
  <si>
    <t>Rosa Chama Guzman</t>
  </si>
  <si>
    <t>Servicios De Salud De Veracruz</t>
  </si>
  <si>
    <t>Tomas Mendez Lara</t>
  </si>
  <si>
    <t>Cde De Yucatan</t>
  </si>
  <si>
    <t>Fermin Alejandro Uicab Caamal</t>
  </si>
  <si>
    <t>Gabriel Humberto Cabrera Araujo</t>
  </si>
  <si>
    <t>Hector Balam Sabido</t>
  </si>
  <si>
    <t>Liduvina Sosa Chable</t>
  </si>
  <si>
    <t>Orlando Armin Duran Y Medina</t>
  </si>
  <si>
    <t>Telefonos De Mexico SA de CV</t>
  </si>
  <si>
    <t>Andres Aguilar Aguilar</t>
  </si>
  <si>
    <t>Antonio Guerrero Nem</t>
  </si>
  <si>
    <t>Armando Carrillo Bañ</t>
  </si>
  <si>
    <t>Catarino Flores Berna</t>
  </si>
  <si>
    <t>Celia Del Real Cardenas</t>
  </si>
  <si>
    <t>Comercial Papiro, S.A.De Cv</t>
  </si>
  <si>
    <t>Convergencia Estatal De Zacatecas</t>
  </si>
  <si>
    <t>Deportes Medina, S.A.</t>
  </si>
  <si>
    <t xml:space="preserve">Israel Guerrero De La </t>
  </si>
  <si>
    <t>I.S.S.S.T.E. Zac.</t>
  </si>
  <si>
    <t>Juan Dainiel Aguirre Or</t>
  </si>
  <si>
    <t>Jose De Jesus Borrego S.</t>
  </si>
  <si>
    <t>Jorge Luis Rodriguez</t>
  </si>
  <si>
    <t>Juan Guerrero Arriaga</t>
  </si>
  <si>
    <t>Luis M. Aguilar Perez  D</t>
  </si>
  <si>
    <t>Maria Antonieta Guerrero</t>
  </si>
  <si>
    <t>Servicio Int. En Comp.</t>
  </si>
  <si>
    <t>T.V. Azteca, S.A. de C.V.</t>
  </si>
  <si>
    <t>Integra Business Consultants S.C.</t>
  </si>
  <si>
    <t>Juventino Cortazar S</t>
  </si>
  <si>
    <t>Operadora Morales</t>
  </si>
  <si>
    <t>Purificadora De Agua</t>
  </si>
  <si>
    <t>Rocio De La Cruz Lopez</t>
  </si>
  <si>
    <t>Sergio Arturo Carrillo</t>
  </si>
  <si>
    <t>Servicios De Personal</t>
  </si>
  <si>
    <t>2-20-202-2032-002</t>
  </si>
  <si>
    <t>Virginia Hernandez M</t>
  </si>
  <si>
    <t>V Design Mexico SA de CV</t>
  </si>
  <si>
    <t>2-20-204 HNORARIOS POR PAGAR</t>
  </si>
  <si>
    <t>2-20-204</t>
  </si>
  <si>
    <t>2-20-204-2040-001</t>
  </si>
  <si>
    <t>Ayala Figueroa Facundo</t>
  </si>
  <si>
    <t>2-20-204-2040-002</t>
  </si>
  <si>
    <t>Arzad Gregorio Fidencio</t>
  </si>
  <si>
    <t>2-20-204-2040-003</t>
  </si>
  <si>
    <t>Arteaga Arana Mario Roberto</t>
  </si>
  <si>
    <t>2-20-204-2041-001</t>
  </si>
  <si>
    <t>Maria Del Lucero Band</t>
  </si>
  <si>
    <t>2-20-204-2041-002</t>
  </si>
  <si>
    <t>Bladinieres Y Asociados Sc</t>
  </si>
  <si>
    <t>2-20-204-2042-001</t>
  </si>
  <si>
    <t>Castellanos Libia Amalia</t>
  </si>
  <si>
    <t>2-20-204-2042-002</t>
  </si>
  <si>
    <t>Castillo Aniceto Delfin</t>
  </si>
  <si>
    <t>2-20-204-2042-003</t>
  </si>
  <si>
    <t>Castillo Juarez Hecto</t>
  </si>
  <si>
    <t>2-20-204-2042-004</t>
  </si>
  <si>
    <t>Chanona B. Alejandro</t>
  </si>
  <si>
    <t>2-20-204-2042-005</t>
  </si>
  <si>
    <t>Collings Ramirez Jose Jesús</t>
  </si>
  <si>
    <t>2-20-204-2042-006</t>
  </si>
  <si>
    <t>2-20-204-2045-001</t>
  </si>
  <si>
    <t>Flores Ortiz Bernardo</t>
  </si>
  <si>
    <t>2-20-204-2046-002</t>
  </si>
  <si>
    <t>Garrido Valdeon Karin</t>
  </si>
  <si>
    <t>2-20-204-2046-003</t>
  </si>
  <si>
    <t>Gomez Brueda Hernan</t>
  </si>
  <si>
    <t>2-20-204-2046-005</t>
  </si>
  <si>
    <t>Gutierrez Rodriguez Luis</t>
  </si>
  <si>
    <t>2-20-204-2047-001</t>
  </si>
  <si>
    <t>Hernandez Jose Alejandro</t>
  </si>
  <si>
    <t>2-20-204-2047-002</t>
  </si>
  <si>
    <t>Hernandez Juan Rodrigo</t>
  </si>
  <si>
    <t>2-20-204-2049-001</t>
  </si>
  <si>
    <t>Jara Jorge Antonio</t>
  </si>
  <si>
    <t>2-20-204-2051-001</t>
  </si>
  <si>
    <t>Lechuga Francisco Ale</t>
  </si>
  <si>
    <t>2-20-204-2051-002</t>
  </si>
  <si>
    <t>Lozano Flores Antonio</t>
  </si>
  <si>
    <t>2-20-204-2052-001</t>
  </si>
  <si>
    <t>Medina Castro Francis</t>
  </si>
  <si>
    <t>2-20-204-2053-001</t>
  </si>
  <si>
    <t>2-20-204-2054-001</t>
  </si>
  <si>
    <t>Ojeda Mendoza Magdaleno</t>
  </si>
  <si>
    <t>2-20-204-2054-002</t>
  </si>
  <si>
    <t>Ortiz Ivonne Sandi</t>
  </si>
  <si>
    <t>2-20-204-2055-001</t>
  </si>
  <si>
    <t>Pinacho Ramirez Ignac</t>
  </si>
  <si>
    <t>2-20-204-2057-001</t>
  </si>
  <si>
    <t>Rodriguez Diaz Ariel</t>
  </si>
  <si>
    <t>2-20-204-2057-002</t>
  </si>
  <si>
    <t>Rogenery Valdesp. Nando</t>
  </si>
  <si>
    <t>2-20-204-2057-003</t>
  </si>
  <si>
    <t>Ruiz Saldaña Jose Roberto</t>
  </si>
  <si>
    <t>2-20-204-2058-001</t>
  </si>
  <si>
    <t>Sanchez Amado Dolore</t>
  </si>
  <si>
    <t>2-20-204-2058-002</t>
  </si>
  <si>
    <t>Sanchez Mora Hugo Re</t>
  </si>
  <si>
    <t>2-20-204-2059-001</t>
  </si>
  <si>
    <t>Tress J. Eusebio Alfred</t>
  </si>
  <si>
    <t>Alejandro Arredondo Mendias</t>
  </si>
  <si>
    <t>Telefonos De Mexico S.A.B. De C.V.</t>
  </si>
  <si>
    <t>Alberto Esteva Salinas</t>
  </si>
  <si>
    <t>Javier Santiago Vargas Ramon</t>
  </si>
  <si>
    <t>Neredia Elizabeth Mendoza Leon</t>
  </si>
  <si>
    <t>Gran Total</t>
  </si>
  <si>
    <t>MOVIMIENTOS CORRESPONDIENTES AL 2007</t>
  </si>
  <si>
    <t>SALDOS PENDIENTES DE PAGO CON ANTIGÜEDAD MAYOR A UN AÑO</t>
  </si>
  <si>
    <t>SALDO
INICIAL</t>
  </si>
  <si>
    <t>C=A-B</t>
  </si>
  <si>
    <t>D</t>
  </si>
  <si>
    <t>E=C-D</t>
  </si>
  <si>
    <t>SALDOS AL 31 DE DICIEMBRE DE 2007 CON UNA ANTIGÜEDAD MAYOR A UN AÑO</t>
  </si>
  <si>
    <t>ANEXO 10</t>
  </si>
  <si>
    <t>ANEXO 11</t>
  </si>
  <si>
    <t>Nayarit</t>
  </si>
  <si>
    <t>ANEXO 12</t>
  </si>
  <si>
    <t>TOTAL AL GOBIERNO DEL DISTRITO FEDERAL</t>
  </si>
  <si>
    <t>Impuesto sobre Loterias, Rifas y Sorteos</t>
  </si>
  <si>
    <t>2% Sobre Nóminas</t>
  </si>
  <si>
    <t>TOTAL AL IMSS E INFONAVIT</t>
  </si>
  <si>
    <t>SAR</t>
  </si>
  <si>
    <t>INFONAVIT</t>
  </si>
  <si>
    <t>IMSS</t>
  </si>
  <si>
    <t>TOTAL A LA SECETARÍA DE HACIENDA Y CRÉDITO PÚBLICO</t>
  </si>
  <si>
    <t>4% IVA Retenido a Fletes</t>
  </si>
  <si>
    <t>1% Cedular (Estatal)</t>
  </si>
  <si>
    <t>ISR de los Ingresos por la Obtención de Premio</t>
  </si>
  <si>
    <t>ISR Retenido Honorarios Asimilables</t>
  </si>
  <si>
    <t>ISR Sueldos y Salarios</t>
  </si>
  <si>
    <t>ISPT Retenido Honorarios Asimilados</t>
  </si>
  <si>
    <t>ISR Retenido</t>
  </si>
  <si>
    <t>10% IVA Retenido</t>
  </si>
  <si>
    <t>ISPT Sueldos</t>
  </si>
  <si>
    <t>ESTADOS</t>
  </si>
  <si>
    <t>IMPUESTOS POR PAGAR</t>
  </si>
  <si>
    <t>ANEXO 13</t>
  </si>
  <si>
    <t>IMPUESTOS PENDIENTES DE PAGO AL 31 DE DICIEMBRE DE 2007</t>
  </si>
  <si>
    <t>D+E+F+K</t>
  </si>
  <si>
    <t>G+H+I+L</t>
  </si>
  <si>
    <t xml:space="preserve"> </t>
  </si>
  <si>
    <t>** Estas cuentas no reflejan cuenta actual debido a que al 31 de diciembre de 2007 ya no fueron reclasificadas por tener   
    saldo en cero.</t>
  </si>
  <si>
    <r>
      <t xml:space="preserve">1-10-103 Cuentas por Cobrar </t>
    </r>
    <r>
      <rPr>
        <b/>
        <sz val="10"/>
        <rFont val="Arial"/>
        <family val="2"/>
      </rPr>
      <t>(Anexo 2)</t>
    </r>
  </si>
  <si>
    <r>
      <t xml:space="preserve">1-10-107 Anticipo a Proveedores </t>
    </r>
    <r>
      <rPr>
        <b/>
        <sz val="10"/>
        <rFont val="Arial"/>
        <family val="2"/>
      </rPr>
      <t xml:space="preserve">(Anexo 3) </t>
    </r>
  </si>
  <si>
    <t xml:space="preserve">Bancrecer                                </t>
  </si>
  <si>
    <t>(MAYORES A UN AÑO SIN SANCIÒN)</t>
  </si>
  <si>
    <t xml:space="preserve">                               ** Cuentas que al 31 de diciembre de 2007 ya no fueron reclasificadas por tener saldo en cero.</t>
  </si>
  <si>
    <t>Representaciones Comerciales de Occidente SA de CV</t>
  </si>
  <si>
    <t>RECUPERACIÒN DE ADEUDOS O COMPROBACIÓN DE GASTOS EN 2007 (ABONOS)</t>
  </si>
  <si>
    <t>J</t>
  </si>
  <si>
    <t>TOTAL OBSERVADO</t>
  </si>
  <si>
    <t>PAGOS REALIZADOS EN EL EJERCICIO 2008</t>
  </si>
  <si>
    <t>MOVIMIENTOS EN 2007</t>
  </si>
  <si>
    <t>PROVEEDORES, CUENTAS POR PAGAR ACREEDORES DIVERSOS Y HONORARIOS POR PAGAR</t>
  </si>
  <si>
    <t>Comercial Jid, S de R.L.</t>
  </si>
  <si>
    <t>Grupo Cable TV de San</t>
  </si>
  <si>
    <t>Megagraficos de A.</t>
  </si>
  <si>
    <t>Proveedores y Servici</t>
  </si>
  <si>
    <t>Radio America de Mexico</t>
  </si>
  <si>
    <t>Vihasa Digital, S.A. de C.</t>
  </si>
  <si>
    <t>Bufete de Planeacion y Asesoria Fiscal, S.C.</t>
  </si>
  <si>
    <t>Servicio Profesional de Com. y Mercad.</t>
  </si>
  <si>
    <t>Editorial Gibb, S..A. de C.V.</t>
  </si>
  <si>
    <t>Procedimientos de Comunicación Social</t>
  </si>
  <si>
    <t>Sociedad, Democracia y Transparencia</t>
  </si>
  <si>
    <t>Cg Operadora de Serv</t>
  </si>
  <si>
    <t>CDE Guanajuato</t>
  </si>
  <si>
    <t>Escuela de Escritores</t>
  </si>
  <si>
    <t>Gea Grupo de Economistas</t>
  </si>
  <si>
    <t>General de Seguros</t>
  </si>
  <si>
    <t>Importadora y Comerc</t>
  </si>
  <si>
    <t>Maria de Lourdes Arac</t>
  </si>
  <si>
    <t>Servicios de Salud de V</t>
  </si>
  <si>
    <t>Willy Isidor de Winter</t>
  </si>
  <si>
    <t>Alestra S de R.L. de C.V</t>
  </si>
  <si>
    <t>Gasolinaria Gamboa S de R. L</t>
  </si>
  <si>
    <t>Avance Promocional y Comercial</t>
  </si>
  <si>
    <t>Secretaria de Finanzas</t>
  </si>
  <si>
    <t>Servicios de Salud de Veracruz</t>
  </si>
  <si>
    <t>CDE de Yucatan</t>
  </si>
  <si>
    <t>Purificadora de Agua</t>
  </si>
  <si>
    <t>Rocio de la Cruz Lopez</t>
  </si>
  <si>
    <t>Comisión Federal de Electricidad</t>
  </si>
  <si>
    <t>1-10-103-1032-317</t>
  </si>
  <si>
    <t>1-10-103-1032-436</t>
  </si>
  <si>
    <t>1-10-103-1032-500</t>
  </si>
  <si>
    <t>Pinacho Ramírez Ignac</t>
  </si>
  <si>
    <t>Gutiérrez Rodríguez Luís</t>
  </si>
  <si>
    <t>Castillo Juárez Hecto</t>
  </si>
  <si>
    <t>Integra Busines Consulants</t>
  </si>
  <si>
    <t>Tomas Méndez Lara</t>
  </si>
  <si>
    <t>Roque Viveros Díaz</t>
  </si>
  <si>
    <t>Luciano Malpica González</t>
  </si>
  <si>
    <t>José de Jesús Seguin Zetina</t>
  </si>
  <si>
    <t>CIA. Hotelera Del Norte</t>
  </si>
  <si>
    <t>Sepromi, S. de .R.L.</t>
  </si>
  <si>
    <t>Petrita Zúñiga Villaseñor</t>
  </si>
  <si>
    <t>José Ramírez Tapia</t>
  </si>
  <si>
    <t>José Leonel Rodríguez González</t>
  </si>
  <si>
    <t>Raúl Jesús Gutiérrez  Cruz</t>
  </si>
  <si>
    <t>Grsphyprint, S.A.. de C.V.</t>
  </si>
  <si>
    <t>Gerardo Sánchez Martinez</t>
  </si>
  <si>
    <t>Francisco Estrella González</t>
  </si>
  <si>
    <t>Difusión Consultores En Publicidad</t>
  </si>
  <si>
    <t>Ángel Roberto Ceballos</t>
  </si>
  <si>
    <t>Radio Movil Dipsa, S.A.. de C.V.</t>
  </si>
  <si>
    <t>Mateo Gutiérrez Vásquez</t>
  </si>
  <si>
    <t>Raúl Villegas Ramos</t>
  </si>
  <si>
    <t>Héctor Salazar Olguin</t>
  </si>
  <si>
    <t>Miguel Ángel Hernández</t>
  </si>
  <si>
    <t>Manuel de Jesús Gallegos M</t>
  </si>
  <si>
    <t>Roger Oswaldo Chávez Velázquez</t>
  </si>
  <si>
    <t>Préstamo Cdm Cal</t>
  </si>
  <si>
    <t>Omar González Oregel</t>
  </si>
  <si>
    <t>Nadia Elena May Pérez</t>
  </si>
  <si>
    <t>Vencoservi, S.A.. de C.V.</t>
  </si>
  <si>
    <t>Sergio Hernández Vill</t>
  </si>
  <si>
    <t>Servicios de Personal y Promoción De</t>
  </si>
  <si>
    <t>Salvador Almaraz López</t>
  </si>
  <si>
    <t>Raúl Becerra Bravo</t>
  </si>
  <si>
    <t>Raúl Zepeda Palacios</t>
  </si>
  <si>
    <t>Rodolfo Ávila Colorad</t>
  </si>
  <si>
    <t>Romero Hernández P.</t>
  </si>
  <si>
    <t>Punto Magenta, S.A.. De</t>
  </si>
  <si>
    <t>Maria Bárbara Marin</t>
  </si>
  <si>
    <t>Material Grafica, S.A.. de C.V.</t>
  </si>
  <si>
    <t>Maria Trinidad García</t>
  </si>
  <si>
    <t>Maria Del Roció Lizaso</t>
  </si>
  <si>
    <t>José Antonio Tress Jiménez</t>
  </si>
  <si>
    <t>Julio Cesar Vázquez Gil</t>
  </si>
  <si>
    <t>José Antono González</t>
  </si>
  <si>
    <t>Jesús Cañas Mendizabal</t>
  </si>
  <si>
    <t>Jesús Ampudia Rueda</t>
  </si>
  <si>
    <t>Hotel Premier, S.A..</t>
  </si>
  <si>
    <t>Héctor Castillo Juárez</t>
  </si>
  <si>
    <t>Gilberto Andrés Sánchez</t>
  </si>
  <si>
    <t>F.P. Formación de Partido</t>
  </si>
  <si>
    <t>Elías Barajas</t>
  </si>
  <si>
    <t>Edda Aurora Góngora</t>
  </si>
  <si>
    <t>Consulta, S.A.. de C.V.</t>
  </si>
  <si>
    <t>Cablevisión, S.A.. de C.V.</t>
  </si>
  <si>
    <t>Apoyo Técnico Profesi</t>
  </si>
  <si>
    <t xml:space="preserve">ABC Multiservicios S.A.. </t>
  </si>
  <si>
    <t>ABC Medical Center, I.A</t>
  </si>
  <si>
    <t>Autobuses Angangueo, S.A..</t>
  </si>
  <si>
    <t>Avantel, S.A.. de C.V.</t>
  </si>
  <si>
    <t>Inmobiliaria Hotelera La Animas S.A. de Cv</t>
  </si>
  <si>
    <t>Instituto Electoral y Participación Cuid</t>
  </si>
  <si>
    <t>Análisis Del Tiempo</t>
  </si>
  <si>
    <t>Tomas Martínez Ugalde</t>
  </si>
  <si>
    <t xml:space="preserve">MEXTRAN SA DE CV </t>
  </si>
  <si>
    <t>JORHAN CORPORATIVO</t>
  </si>
  <si>
    <t>Esfera verde SA DE CV</t>
  </si>
  <si>
    <t>2-20-201-1014-015</t>
  </si>
  <si>
    <t>Centro de asistencia</t>
  </si>
  <si>
    <t>B&amp;B IMPRESORES SA DE CV</t>
  </si>
  <si>
    <t>Sergio Luís Aguilar Rivera</t>
  </si>
  <si>
    <t>Juan Miguel Núñez Abrego.</t>
  </si>
  <si>
    <t>Rosario Martínez Hernández</t>
  </si>
  <si>
    <t>Torbeck, S.A.. de C.V.</t>
  </si>
  <si>
    <t>Sánchez Martínez Miguel</t>
  </si>
  <si>
    <t>Arturo Marcos García Barahona</t>
  </si>
  <si>
    <t>Operaciones Guerrero Azteca S.A. de Cv</t>
  </si>
  <si>
    <t>Verónica Quintero Ga</t>
  </si>
  <si>
    <t>Radio Solución S.A. de Cv</t>
  </si>
  <si>
    <t>Publicidad y Artículos</t>
  </si>
  <si>
    <t>Norverto  Vázquez H.</t>
  </si>
  <si>
    <t>Eduardo Alberto Díaz</t>
  </si>
  <si>
    <t>Celtek de México, S.A. D</t>
  </si>
  <si>
    <t>Comprobado en 2007</t>
  </si>
  <si>
    <t>Comprobado en 2008</t>
  </si>
  <si>
    <t>Excepción legal</t>
  </si>
  <si>
    <t>Sancionado en ejercicios anteriores.</t>
  </si>
  <si>
    <t>Reclasificaciones en 2007 sin documentación soporte</t>
  </si>
  <si>
    <t>Ajustes vs déficit por autorizar en 2008</t>
  </si>
  <si>
    <t>Sin comprobar</t>
  </si>
  <si>
    <t>TOTAL (40)</t>
  </si>
  <si>
    <r>
      <t>1-10-103 Cuentas por Cobrar</t>
    </r>
    <r>
      <rPr>
        <b/>
        <sz val="10"/>
        <rFont val="Arial"/>
        <family val="2"/>
      </rPr>
      <t xml:space="preserve"> (Anexo 11)</t>
    </r>
  </si>
  <si>
    <r>
      <t>1-10-107 Anticipo a Proveedores</t>
    </r>
    <r>
      <rPr>
        <b/>
        <sz val="10"/>
        <rFont val="Arial"/>
        <family val="2"/>
      </rPr>
      <t xml:space="preserve"> (Anexo 12)</t>
    </r>
  </si>
  <si>
    <t>Alfredo Almazán Ibarr</t>
  </si>
  <si>
    <t>Alberto Miguel Márquez Rodríguez</t>
  </si>
  <si>
    <t>Consultores En Comunicación</t>
  </si>
  <si>
    <t>Diego Fernando Vázquez</t>
  </si>
  <si>
    <t>Héctor Gregorio Lepíz</t>
  </si>
  <si>
    <t>Irene de Alba Ávila</t>
  </si>
  <si>
    <t>Jesús Antonio Gonzale</t>
  </si>
  <si>
    <t>Luís Martín Pérez de L</t>
  </si>
  <si>
    <t>Manuel Tovar Pérez</t>
  </si>
  <si>
    <t>Maria de Los Ángeles García Salinas</t>
  </si>
  <si>
    <t>Oray Vásquez Martínez</t>
  </si>
  <si>
    <t>Publicidad virtual SA</t>
  </si>
  <si>
    <t>Radiocomunicación De</t>
  </si>
  <si>
    <t>Seriprinter, S. de R.L. De</t>
  </si>
  <si>
    <t>Talleres Gráficos Ind</t>
  </si>
  <si>
    <t>Video Grylm Televisión</t>
  </si>
  <si>
    <t>Maxcom Telecomunicaciones S.A. de Cv</t>
  </si>
  <si>
    <t>Nancy García Ruiz</t>
  </si>
  <si>
    <t>Papelería Del Itsmo. P.</t>
  </si>
  <si>
    <t>Rafael Vicente Hernández</t>
  </si>
  <si>
    <t>Rubén García Vázquez</t>
  </si>
  <si>
    <t>Comercializadora Cesar SA de CV</t>
  </si>
  <si>
    <t>Kubiak Internacional S.A..</t>
  </si>
  <si>
    <t>Artmex Viajes, S.A.. de C.V.</t>
  </si>
  <si>
    <t>Empaques Gráficos, S.A..</t>
  </si>
  <si>
    <t>Mónica Azcarate Trujillo</t>
  </si>
  <si>
    <t>Asociación Periodística</t>
  </si>
  <si>
    <t>Corporación Radiofon</t>
  </si>
  <si>
    <t>Editorial Taller, S.A.. de C.V.</t>
  </si>
  <si>
    <t>Grupo Acir, S.A.. de C.V.</t>
  </si>
  <si>
    <t>Jesús Ortiz Santos</t>
  </si>
  <si>
    <t>Milenio Diario SA de CV</t>
  </si>
  <si>
    <t>Notificación, S.A..</t>
  </si>
  <si>
    <t>Promotora de Publicidad del Suroeste</t>
  </si>
  <si>
    <t>Impresora Litográfica</t>
  </si>
  <si>
    <t>Periódico Ruta, S.A.. de C.V.</t>
  </si>
  <si>
    <t>Alberto Ramírez Monti</t>
  </si>
  <si>
    <t>Automotriz Nagoya, S.A.. de C.V.</t>
  </si>
  <si>
    <t>Arturo Zorrilla Martinez</t>
  </si>
  <si>
    <t>Arte y Diseño En Lonas, S.A..</t>
  </si>
  <si>
    <t>Alfredo González Serra</t>
  </si>
  <si>
    <t>Aniceto Castillo Vázquez</t>
  </si>
  <si>
    <t>Cesar Ramírez Molare</t>
  </si>
  <si>
    <t xml:space="preserve">Casa Andramari, S.A.. de C.V. </t>
  </si>
  <si>
    <t>Columba Carreño Díaz</t>
  </si>
  <si>
    <t>Eleuterio González G.</t>
  </si>
  <si>
    <t>Francisco de Borja</t>
  </si>
  <si>
    <t>Héctor Bonilla</t>
  </si>
  <si>
    <t>Hotel Costa Brava, S.A..</t>
  </si>
  <si>
    <t>Hotelera Galerías, S.A..</t>
  </si>
  <si>
    <t>Industrias Miranda S.A...</t>
  </si>
  <si>
    <t>Javier López González</t>
  </si>
  <si>
    <t>Jesús Armando Cabrer</t>
  </si>
  <si>
    <t>Joaquín Sánchez y Cas</t>
  </si>
  <si>
    <t>José Luís Zumaya  Galic</t>
  </si>
  <si>
    <t>Josefa Santamaría A.</t>
  </si>
  <si>
    <t>José Manuel Del Rió V.</t>
  </si>
  <si>
    <t>Jesús Quintero Ordaz</t>
  </si>
  <si>
    <t>José Andrés Pablo Pérez</t>
  </si>
  <si>
    <t>José Alfredo Fernández</t>
  </si>
  <si>
    <t>José Valentín Salazar</t>
  </si>
  <si>
    <t>José Ranulfo Tuxpan Vázquez</t>
  </si>
  <si>
    <t>Juan Armando Ruiz Hernadez</t>
  </si>
  <si>
    <t>Kasa Automotriz, S.A.. D</t>
  </si>
  <si>
    <t>Luís Alfredo Aparicio</t>
  </si>
  <si>
    <t>Luís Martínez Flores</t>
  </si>
  <si>
    <t>Luís Felipe Kobhe Jiras</t>
  </si>
  <si>
    <t>Luís Ernesto Guevara</t>
  </si>
  <si>
    <t>Luís Antonio Ortiz P.</t>
  </si>
  <si>
    <t>Martha Angélica Tagle</t>
  </si>
  <si>
    <t>Maria Del Roció Galicia</t>
  </si>
  <si>
    <t>Misael Méndez Martínez</t>
  </si>
  <si>
    <t xml:space="preserve">Medios Producción de </t>
  </si>
  <si>
    <t>Maxsegparmil, S.A.. de C</t>
  </si>
  <si>
    <t>Manuel Hernández Jimen</t>
  </si>
  <si>
    <t>Nextel de México, S.A.. de C.V.</t>
  </si>
  <si>
    <t>Office Depot de México</t>
  </si>
  <si>
    <t>Omar Jiménez de León</t>
  </si>
  <si>
    <t>Percepción E Imagen E</t>
  </si>
  <si>
    <t>Pablo Feranndo Juárez</t>
  </si>
  <si>
    <t>Radiomovil Dipsa, S.A.. D</t>
  </si>
  <si>
    <t>Rafael Alonso Núñez</t>
  </si>
  <si>
    <t>Raúl Cruz Ramírez</t>
  </si>
  <si>
    <t>Raúl Rueda Quintero</t>
  </si>
  <si>
    <t>Teléfonos de México S.A. de Cv</t>
  </si>
  <si>
    <t>Viajes Hidal Mex, S.A.. de C.V.</t>
  </si>
  <si>
    <t>Víctor Hugo Gutiérrez</t>
  </si>
  <si>
    <t>2-20--202-2032-001</t>
  </si>
  <si>
    <t>Viajes Ferrari, SA de CV</t>
  </si>
  <si>
    <t>Víctor Manuel Ponce P.</t>
  </si>
  <si>
    <t>Alejandro García Núñez</t>
  </si>
  <si>
    <t>Abelardo Sánchez Asunz</t>
  </si>
  <si>
    <t>Alfredo López García</t>
  </si>
  <si>
    <t>Armando Gálvez Servi</t>
  </si>
  <si>
    <t>Alfonso Calderón Aba</t>
  </si>
  <si>
    <t>CDE Michoacán</t>
  </si>
  <si>
    <t xml:space="preserve">Cyrus de México, S.A.. de </t>
  </si>
  <si>
    <t>Cuartoscuro, S.A.. de C.V.</t>
  </si>
  <si>
    <t>CIA. Periodística Del Sol de Veracruz, S.A..</t>
  </si>
  <si>
    <t>Ernesto Muñoz García</t>
  </si>
  <si>
    <t>Gustavo Díaz Rodríguez</t>
  </si>
  <si>
    <t>Gustavo Adolfo Castañeda González</t>
  </si>
  <si>
    <t>Humberto García G.</t>
  </si>
  <si>
    <t>Hoteles King, S.A.. de C.V.</t>
  </si>
  <si>
    <t>Hotel Plaza Independencia, S.A.. de C.V.</t>
  </si>
  <si>
    <t>Irma Fuentes González</t>
  </si>
  <si>
    <t>Juan José Escobar R.</t>
  </si>
  <si>
    <t>Jorge Tamez González</t>
  </si>
  <si>
    <t>José Antonio Topete Meza</t>
  </si>
  <si>
    <t>José Joaquín González</t>
  </si>
  <si>
    <t>Jorge Muﾑoz Castro</t>
  </si>
  <si>
    <t>La Opinión de Uruapan</t>
  </si>
  <si>
    <t>Mónica Nieves Domingo</t>
  </si>
  <si>
    <t>Marian Zenil Méndez</t>
  </si>
  <si>
    <t>Macro Copias, S.A.. de C.V.</t>
  </si>
  <si>
    <t>Maria Elena Sánchez M.</t>
  </si>
  <si>
    <t>Moisés Arellano Salas</t>
  </si>
  <si>
    <t>Publicidad Serna, S.A.. de C.V.</t>
  </si>
  <si>
    <t>Pad Creativo, S.A.. de C.V.</t>
  </si>
  <si>
    <t>Roberto Saúl Romero</t>
  </si>
  <si>
    <t>Rubén Arguello Juare</t>
  </si>
  <si>
    <t>Ramón Manzano Andrade</t>
  </si>
  <si>
    <t>Rumaldo Gálvez Mata</t>
  </si>
  <si>
    <t>Rene Rodríguez Pérez</t>
  </si>
  <si>
    <t>Raúl Martínez Almazán</t>
  </si>
  <si>
    <t>Salvador Alcántara Díaz</t>
  </si>
  <si>
    <t>Sabalo de Xalapa, S.A.. De</t>
  </si>
  <si>
    <t>Servicio Paraíso de S de R</t>
  </si>
  <si>
    <t>Santamaría y Rosas Carlos</t>
  </si>
  <si>
    <t>Víctor Hugo Sánchez V</t>
  </si>
  <si>
    <t>Víctor Manuel Zapata Morgado</t>
  </si>
  <si>
    <t>Víctor Manuel Tress Jiménez</t>
  </si>
  <si>
    <t xml:space="preserve">Servicios de Personal  </t>
  </si>
  <si>
    <t>Virginia Hernandez M.</t>
  </si>
  <si>
    <t>V Desing Mexico sa de cv</t>
  </si>
  <si>
    <t>Collings Ramírez José Jesús</t>
  </si>
  <si>
    <t>Gómez Brueda Hernan</t>
  </si>
  <si>
    <t>Hernández José Alejandro</t>
  </si>
  <si>
    <t>Hernández Juan Rodrigo</t>
  </si>
  <si>
    <t>Rodríguez Díaz Ariel</t>
  </si>
  <si>
    <t>Ruiz Saldaña José Roberto</t>
  </si>
  <si>
    <t>Sánchez Amado Dolore</t>
  </si>
  <si>
    <t>Víctor Fernando Pineda Menez</t>
  </si>
  <si>
    <t>Camino Real de Guadalajara, S.A DE C-V.</t>
  </si>
  <si>
    <t>CIA. Periodística Del Sol de Guadalajara S.A. D</t>
  </si>
  <si>
    <t>Jesús Ávila Dávila</t>
  </si>
  <si>
    <t>Identidad Biométrica S.A. de Cv</t>
  </si>
  <si>
    <t>Iussacel, S.A. de C.V.</t>
  </si>
  <si>
    <t>Ap Grafintel, S.A.. de C.V.</t>
  </si>
  <si>
    <t>Isatek, S.A.. de C.V.</t>
  </si>
  <si>
    <t>Publicidad y Comunicación Caad S.A.. de C.V.</t>
  </si>
  <si>
    <t>Hermelinda de Los Santos Valerio</t>
  </si>
  <si>
    <t>Megagraficos de Antequera S.A. de Cv</t>
  </si>
  <si>
    <t>CIA. Periodística Del Sol de Veracruz</t>
  </si>
  <si>
    <t>CIA. Periodística Del Sur de Veracruz S.A.</t>
  </si>
  <si>
    <t>Martín Serrano Herrera</t>
  </si>
  <si>
    <t>Mundo de Xalapa, S.A.De Cv</t>
  </si>
  <si>
    <t>Xekl, S.A..</t>
  </si>
  <si>
    <t>Baja California Norte</t>
  </si>
  <si>
    <t>Pegaso Pcs, S.A.. de C.V.</t>
  </si>
  <si>
    <t>Davir Pérez H.</t>
  </si>
  <si>
    <t>Super Autos Jalapa S.A. de Cv</t>
  </si>
  <si>
    <t>Autobuses de Oriente A.D.O., S.A. de C.V</t>
  </si>
  <si>
    <t>Fernando Jesús P.</t>
  </si>
  <si>
    <t>Manuel Jesús C.</t>
  </si>
  <si>
    <t>Parámetro Consult</t>
  </si>
  <si>
    <t>Préstamo Cta. Estatal 04026315333</t>
  </si>
  <si>
    <t>Hilda Palacios Jiménez</t>
  </si>
  <si>
    <t>Pasaje Constitución Del 17 S.A..</t>
  </si>
  <si>
    <t>Pro Star Computer, S.A.. de C.V</t>
  </si>
  <si>
    <t>Teléfonos de México, S.A. de Cv</t>
  </si>
  <si>
    <t>Viajes Paso Del Norte S.A. de Cv</t>
  </si>
  <si>
    <t>Alfonso García Valverde</t>
  </si>
  <si>
    <t>Tohil Diseño, S.A.. de C.V.</t>
  </si>
  <si>
    <t>Ferretería de Durango S.A. de Cv</t>
  </si>
  <si>
    <t>Multimedios Estrellas de Oro S.A. de Cv</t>
  </si>
  <si>
    <t>Maria Guadalupe Ramírez García</t>
  </si>
  <si>
    <t>Miguel Ángel Moreyra  Alvarado</t>
  </si>
  <si>
    <t>Victorino Salgado Vázquez</t>
  </si>
  <si>
    <t xml:space="preserve">Camino Real de Guadalajara S.A. </t>
  </si>
  <si>
    <t>José Simón Sánchez Santana</t>
  </si>
  <si>
    <t>Rubén Vallejo</t>
  </si>
  <si>
    <t>Susana Clara Rodríguez Jiménez</t>
  </si>
  <si>
    <t>Aero Jl, S.A.. de C.V.</t>
  </si>
  <si>
    <t>Acir Morelos, S.A.. de C.V.</t>
  </si>
  <si>
    <t>Amistad Ravol, S.A.. de C.V.</t>
  </si>
  <si>
    <t>Artifiesta, S.A. de C.V.</t>
  </si>
  <si>
    <t>Editoriales de Morelos S.A. de Cv</t>
  </si>
  <si>
    <t>Impresión E Imagen de De Cuernava</t>
  </si>
  <si>
    <t>José Luís Martínez Del Campo</t>
  </si>
  <si>
    <t>Nextel de México, S.A.. de Cv</t>
  </si>
  <si>
    <t>Restaurante y Bar La India Bo</t>
  </si>
  <si>
    <t>Amada Martha Rosa González</t>
  </si>
  <si>
    <t>Discomelpa, S.A.. de Cv</t>
  </si>
  <si>
    <t>Esteban Martínez Galindo</t>
  </si>
  <si>
    <t>CDE. de Nuevo León</t>
  </si>
  <si>
    <t>Falcón Protección S.A. de C.V.</t>
  </si>
  <si>
    <t>Rogelio Gómez Peralta</t>
  </si>
  <si>
    <t>Axtel, S.A.. de C.V.</t>
  </si>
  <si>
    <t xml:space="preserve">CIA Periodística El Sol </t>
  </si>
  <si>
    <t>Eduardo Valadez Guzmán</t>
  </si>
  <si>
    <t>José Juan Espinosa Torres</t>
  </si>
  <si>
    <t>Litoflex, S.A.. de C.V.</t>
  </si>
  <si>
    <t>Pintudier,S. En  N.C.  de C.V.</t>
  </si>
  <si>
    <t>Susse Gpo. Ing. Especializada</t>
  </si>
  <si>
    <t>Convergencia Por La Democracia</t>
  </si>
  <si>
    <t>Imaz, S.A.. de C.V.</t>
  </si>
  <si>
    <t>Promomedios de Culiacán S.A. de Cv</t>
  </si>
  <si>
    <t>Daniel Díaz Landero</t>
  </si>
  <si>
    <t>Coord. de  Radio Cine y Televisión</t>
  </si>
  <si>
    <t>Radio Huamantla, S.A.. de Cv</t>
  </si>
  <si>
    <t>Radio Hhmaxx, S.A.. de C.V</t>
  </si>
  <si>
    <t>Editora La Voz Del Itsmo S.A. de Cv</t>
  </si>
  <si>
    <t>Escuela de Escritores de Veracruz Ac</t>
  </si>
  <si>
    <t>Hoteles Puerto Bello S.A. de Cv</t>
  </si>
  <si>
    <t>Pemarte, S.A.. de C.V.</t>
  </si>
  <si>
    <t>Deportes Medina, S.A..</t>
  </si>
  <si>
    <t>T.V. Azteca, S.A.. de C.V.</t>
  </si>
  <si>
    <t>Excepción legal.</t>
  </si>
  <si>
    <t>Pagados en 2008.</t>
  </si>
  <si>
    <t>Ajuste sin documentación soporte.</t>
  </si>
  <si>
    <t>Ajuste sujeto a revisión.</t>
  </si>
  <si>
    <t>Ajuste con documentación soporte.</t>
  </si>
  <si>
    <t>Sin aclaración.</t>
  </si>
  <si>
    <t>SALDO AL
31-12-07</t>
  </si>
  <si>
    <t>SALDO AL                       31-12-07 PENDIENTE DE PAGO</t>
  </si>
  <si>
    <t>ANEXO_14</t>
  </si>
  <si>
    <t>Convenio de pagos vencido</t>
  </si>
  <si>
    <t>A, B</t>
  </si>
  <si>
    <r>
      <t xml:space="preserve">1-10-103 Cuentas por Cobrar </t>
    </r>
    <r>
      <rPr>
        <b/>
        <sz val="10"/>
        <rFont val="Arial"/>
        <family val="2"/>
      </rPr>
      <t xml:space="preserve">(Anexo 8) </t>
    </r>
  </si>
  <si>
    <r>
      <t xml:space="preserve">1-10-107 Anticipo a Proveedores </t>
    </r>
    <r>
      <rPr>
        <b/>
        <sz val="10"/>
        <rFont val="Arial"/>
        <family val="2"/>
      </rPr>
      <t>(Anexo 9)</t>
    </r>
  </si>
  <si>
    <t>ANEXO 15</t>
  </si>
  <si>
    <t>Referencia "A" (25)</t>
  </si>
  <si>
    <t>Referencia "B" (378)</t>
  </si>
  <si>
    <t>Referencia "C" (1)</t>
  </si>
  <si>
    <t>Referencia "D" (3)</t>
  </si>
  <si>
    <t>Referencia "E" (3)</t>
  </si>
  <si>
    <t>Referencia "F" (1)</t>
  </si>
  <si>
    <t>Referencia "G" (126)</t>
  </si>
  <si>
    <r>
      <t xml:space="preserve">1-10-103 Cuentas por Cobrar </t>
    </r>
    <r>
      <rPr>
        <b/>
        <sz val="10"/>
        <rFont val="Arial"/>
        <family val="2"/>
      </rPr>
      <t>(Anexo 11)</t>
    </r>
  </si>
  <si>
    <r>
      <t xml:space="preserve">1-10-107 Anticipo a Proveedores </t>
    </r>
    <r>
      <rPr>
        <b/>
        <sz val="10"/>
        <rFont val="Arial"/>
        <family val="2"/>
      </rPr>
      <t>(Anexo 12)</t>
    </r>
  </si>
  <si>
    <t>Referencia "A" (1)</t>
  </si>
  <si>
    <t>Referencia "B" (10)</t>
  </si>
  <si>
    <t>Referencia "C" (11)</t>
  </si>
  <si>
    <t>Referencia "D" (1)</t>
  </si>
  <si>
    <t>Referencia "E" (1)</t>
  </si>
  <si>
    <t>Referencia "G" (15)</t>
  </si>
  <si>
    <t>1-10-107-1083-001</t>
  </si>
  <si>
    <t>Nueva Walmart de Mexico</t>
  </si>
  <si>
    <t>1-10-107-1083-002</t>
  </si>
  <si>
    <t>New-Art Digital S.A. de C.V.</t>
  </si>
  <si>
    <t>1-10-107-1083-004</t>
  </si>
  <si>
    <t>Nelly del Carmen Vargas Pérez</t>
  </si>
  <si>
    <t>1-10-107-1083-006</t>
  </si>
  <si>
    <t>Nomina Por Pagar</t>
  </si>
  <si>
    <t>1-10-107-1085-001</t>
  </si>
  <si>
    <t>Operadora de Hoteles Y</t>
  </si>
  <si>
    <t>1-10-107-1085-002</t>
  </si>
  <si>
    <t>Olivia Rangel Velazquez</t>
  </si>
  <si>
    <t>1-10-107-1085-003</t>
  </si>
  <si>
    <t>Olga Galindo Campos</t>
  </si>
  <si>
    <t>1-10-107-1085-004</t>
  </si>
  <si>
    <t>Ofix, S.A. de C.V.</t>
  </si>
  <si>
    <t>1-10-107-1085-005</t>
  </si>
  <si>
    <t>Operadora Omx, S.A. de C.V.</t>
  </si>
  <si>
    <t>1-10-107-1085-010</t>
  </si>
  <si>
    <t>Oswaldo Olvera Arzate</t>
  </si>
  <si>
    <t>1-10-107-1085-011</t>
  </si>
  <si>
    <t>Operado Insurgentes, S.A. de C.V.</t>
  </si>
  <si>
    <t>1-10-107-1086-001</t>
  </si>
  <si>
    <t>Polietileno y Plasticos</t>
  </si>
  <si>
    <t>1-10-107-1086-002</t>
  </si>
  <si>
    <t>Publicidad y Promocion</t>
  </si>
  <si>
    <t>1-10-107-1086-003</t>
  </si>
  <si>
    <t>Pedro Caldera</t>
  </si>
  <si>
    <t>1-10-107-1086-004</t>
  </si>
  <si>
    <t>Parque San Pedro S.A. de C.V.</t>
  </si>
  <si>
    <t>1-10-107-1086-006</t>
  </si>
  <si>
    <t>People Consulting S.A.</t>
  </si>
  <si>
    <t>1-10-107-1086-007</t>
  </si>
  <si>
    <t>Publicidad y Articulos</t>
  </si>
  <si>
    <t>1-10-107-1086-013</t>
  </si>
  <si>
    <t>Promotora de Electrodemesticos SA de CV</t>
  </si>
  <si>
    <t>1-10-107-1086-014</t>
  </si>
  <si>
    <t>Pavos Parson SA de CV</t>
  </si>
  <si>
    <t>1-10-107-1086-015</t>
  </si>
  <si>
    <t>Promocionales Barreto, S.A. de C.V.</t>
  </si>
  <si>
    <t>1-10-107-1086-016</t>
  </si>
  <si>
    <t>Postino Comercializadora, S.A. de C.V.</t>
  </si>
  <si>
    <t>1-10-107-1086-017</t>
  </si>
  <si>
    <t>Promotora de Publicidad</t>
  </si>
  <si>
    <t>1-10-107-1086-018</t>
  </si>
  <si>
    <t>Procobisa SA de CV</t>
  </si>
  <si>
    <t>1-10-107-1086-019</t>
  </si>
  <si>
    <t>Parametria, S.A. de C.V.</t>
  </si>
  <si>
    <t>1-10-107-1086-020</t>
  </si>
  <si>
    <t>Profesionales en Estudios de Mercado</t>
  </si>
  <si>
    <t>1-10-107-1088-001</t>
  </si>
  <si>
    <t>Rosa Aurora Terrones G.</t>
  </si>
  <si>
    <t>1-10-107-1088-002</t>
  </si>
  <si>
    <t>Ruben Aaron Rueda M.</t>
  </si>
  <si>
    <t>1-10-107-1088-003</t>
  </si>
  <si>
    <t>Radio Comunicacion Estrategica SA de CV</t>
  </si>
  <si>
    <t>1-10-107-1088-004</t>
  </si>
  <si>
    <t>Radio Emisora Comercia</t>
  </si>
  <si>
    <t>1-10-107-1088-007</t>
  </si>
  <si>
    <t>Ricardo Palma Espindola</t>
  </si>
  <si>
    <t>1-10-107-1088-010</t>
  </si>
  <si>
    <t>Radio Sol Sa</t>
  </si>
  <si>
    <t>1-10-107-1088-011</t>
  </si>
  <si>
    <t>Reingenieria Operativa, S.C.</t>
  </si>
  <si>
    <t>1-10-107-1088-013</t>
  </si>
  <si>
    <t>Ricardo Rodriguez Rodriguez</t>
  </si>
  <si>
    <t>1-10-107-1089-001</t>
  </si>
  <si>
    <t>Sistemas Inteligentes</t>
  </si>
  <si>
    <t>1-10-107-1089-002</t>
  </si>
  <si>
    <t>Servicios Asociados Lay</t>
  </si>
  <si>
    <t>1-10-107-1089-003</t>
  </si>
  <si>
    <t>Sevicio Medico Social S</t>
  </si>
  <si>
    <t>1-10-107-1089-004</t>
  </si>
  <si>
    <t>Solomarketing S.A. de C.V.</t>
  </si>
  <si>
    <t>1-10-107-1089-005</t>
  </si>
  <si>
    <t>Super Autos Jalapa S.A. de C.V.</t>
  </si>
  <si>
    <t>1-10-107-1089-010</t>
  </si>
  <si>
    <t>Servicios Integrales Aseem SA de CV</t>
  </si>
  <si>
    <t>1-10-107-1089-011</t>
  </si>
  <si>
    <t>Servicios Audio Representaciones y Artistas SA De</t>
  </si>
  <si>
    <t>1-10-107-1089-012</t>
  </si>
  <si>
    <t>Servicios de Alquiler</t>
  </si>
  <si>
    <t>1-10-107-1089-013</t>
  </si>
  <si>
    <t>Servicio Pemex Hidalgo</t>
  </si>
  <si>
    <t>1-10-107-1090-001</t>
  </si>
  <si>
    <t>Transportes Ferrer</t>
  </si>
  <si>
    <t>1-10-107-1090-002</t>
  </si>
  <si>
    <t>Talento y Acertividad E</t>
  </si>
  <si>
    <t>1-10-107-1090-003</t>
  </si>
  <si>
    <t>The Broadway Corporat</t>
  </si>
  <si>
    <t>1-10-107-1090-004</t>
  </si>
  <si>
    <t>Television del Golfo S.A.</t>
  </si>
  <si>
    <t>1-10-107-1090-005</t>
  </si>
  <si>
    <t>Tv Azteca S.A. de C.V.</t>
  </si>
  <si>
    <t>1-10-107-1090-006</t>
  </si>
  <si>
    <t>Transpersonal del Sureste</t>
  </si>
  <si>
    <t>1-10-107-1090-007</t>
  </si>
  <si>
    <t>Television Integral</t>
  </si>
  <si>
    <t>1-10-107-1090-008</t>
  </si>
  <si>
    <t>Tesoreria de La Federacion</t>
  </si>
  <si>
    <t>1-10-107-1090-011</t>
  </si>
  <si>
    <t>Toma y Lee Editorial SA de CV</t>
  </si>
  <si>
    <t>1-10-107-1090-012</t>
  </si>
  <si>
    <t>Trade Services Assistance de Mexico SA de CV</t>
  </si>
  <si>
    <t>1-10-107-1090-013</t>
  </si>
  <si>
    <t>Televisa SA de CV</t>
  </si>
  <si>
    <t>1-10-107-1092-001</t>
  </si>
  <si>
    <t>Viajes Repretur S.A. de C.V.</t>
  </si>
  <si>
    <t>1-10-107-1092-002</t>
  </si>
  <si>
    <t>Vmv Asociados S.A. de C.V.</t>
  </si>
  <si>
    <t>1-10-107-1092-003</t>
  </si>
  <si>
    <t>Voz Amiga de La Cuenca</t>
  </si>
  <si>
    <t>1-10-107-1092-007</t>
  </si>
  <si>
    <t>Vencoservi SA de CV</t>
  </si>
  <si>
    <t>1-10-107-1093-001</t>
  </si>
  <si>
    <t>Wide Format Printing, S.</t>
  </si>
  <si>
    <t>1-10-107-1094-001</t>
  </si>
  <si>
    <t>Xerox Mexicana S.A. de C.V.</t>
  </si>
  <si>
    <t>1-10-107-1094-002</t>
  </si>
  <si>
    <t>Xemca del Golfo S.A. de C.V.</t>
  </si>
  <si>
    <t>Canal Xxi, S.A. de C.V</t>
  </si>
  <si>
    <t>1-10-107-1077-001</t>
  </si>
  <si>
    <t>Hugo de La Peña Riveros</t>
  </si>
  <si>
    <t>Impresos Gigantes del Bajio,S.A. de C.V.</t>
  </si>
  <si>
    <t>Jugetiplastic Marquez,S.A. de C.V.</t>
  </si>
  <si>
    <t>Mega Graficos de Aguascalientes,S.A. de C.V.</t>
  </si>
  <si>
    <t>Nina Morales de La Rosa</t>
  </si>
  <si>
    <t>Provecal,S.A. de C.V.</t>
  </si>
  <si>
    <t>Sobrero Duran, S.A.</t>
  </si>
  <si>
    <t>T. V . Azteca, S.A. de C.V.</t>
  </si>
  <si>
    <t>1-10-107-1091-001</t>
  </si>
  <si>
    <t>Ultradigital, S.A.</t>
  </si>
  <si>
    <t>1-10-107-1096-001</t>
  </si>
  <si>
    <t>Zian Offset Digital S.A. de C.V.</t>
  </si>
  <si>
    <t>Cadena Radiofónica De</t>
  </si>
  <si>
    <t>Elio Ortiz</t>
  </si>
  <si>
    <t>Fernando Castillo</t>
  </si>
  <si>
    <t>Gildaldo Flores Cuen</t>
  </si>
  <si>
    <t>1-10-107-1076-002</t>
  </si>
  <si>
    <t>Grupo Cadball, S.A. de C.V.</t>
  </si>
  <si>
    <t>Telcel</t>
  </si>
  <si>
    <t>Alejandro Davis Drew</t>
  </si>
  <si>
    <t>Adan Cazares Rocha</t>
  </si>
  <si>
    <t>Aerovias de Mexico,S.A. de C.V.</t>
  </si>
  <si>
    <t>Cia Periodistica El Sol de Puebla,S.A. de C.V.</t>
  </si>
  <si>
    <t>Hotel Castellanes de Puebla SA de CV</t>
  </si>
  <si>
    <t>Ivonne Torres Chedraui</t>
  </si>
  <si>
    <t>Master Print Digital,S.A. de C.V.</t>
  </si>
  <si>
    <t>Preidea SA de CV</t>
  </si>
  <si>
    <t>Ultra Digital Puebla SA de CV</t>
  </si>
  <si>
    <t xml:space="preserve">Francisca Noverola Muñoz </t>
  </si>
  <si>
    <t>Lorena del Carmen Medina Cisneros</t>
  </si>
  <si>
    <t>Rodriguez Suarez Agustin</t>
  </si>
  <si>
    <t>Rosario Martinez Hernandez</t>
  </si>
  <si>
    <t>Albano Tours S.A. de C.V.</t>
  </si>
  <si>
    <t>Comunicacion de Sinaloa</t>
  </si>
  <si>
    <t>Integra Bussiness Consultants, S.C.</t>
  </si>
  <si>
    <t>Alimentos Mestizos S.A. de C.V.</t>
  </si>
  <si>
    <t>Transportadora U.T.P.C.A.M.</t>
  </si>
  <si>
    <t>Jorge A. Camargo Torres</t>
  </si>
  <si>
    <t>Muebleria Villerreal Caballero</t>
  </si>
  <si>
    <t>Raúl Villarreal Gomez</t>
  </si>
  <si>
    <t>UNI-PRINT, S.A de C.V.</t>
  </si>
  <si>
    <t>Abarrotera Hermanos Cabrera,S.A. de C.V.</t>
  </si>
  <si>
    <t>Ezequiel Cuatepitzi Fabian</t>
  </si>
  <si>
    <t>Informatica y Soluciones de Computo de Tlaxcala</t>
  </si>
  <si>
    <t>Isaias Cosme Moreno Lima</t>
  </si>
  <si>
    <t>Isabel Serrano Moya</t>
  </si>
  <si>
    <t>Jesus Dorantes Avila</t>
  </si>
  <si>
    <t>Martin Lopez Herrera</t>
  </si>
  <si>
    <t>Pedro Fernandez Valencia</t>
  </si>
  <si>
    <t>Cromados de Xalapa SA de CV</t>
  </si>
  <si>
    <t>Corporativo Zonic S.A. de C.V.</t>
  </si>
  <si>
    <t>Cia Periodistica del Sol de Veracruz S.A. de C.V.</t>
  </si>
  <si>
    <t>Eli Esther Gpe. Eugenia Vasquez Tejeda</t>
  </si>
  <si>
    <t>Grunewald Quirarte Sebastian Alexander</t>
  </si>
  <si>
    <t>Grupo Ferma</t>
  </si>
  <si>
    <t>Gran Impreso S.A. de C.V.</t>
  </si>
  <si>
    <t>Grupo Fm Radio S.A. de C.V.</t>
  </si>
  <si>
    <t>Instituto Veracruzano de La Cultura</t>
  </si>
  <si>
    <t>Inmobiliaria Calles Pal, S.A. de C.V.</t>
  </si>
  <si>
    <t>Juan Manuel Nuñez Abrego</t>
  </si>
  <si>
    <t>Julio Cesar Burguete Garcia</t>
  </si>
  <si>
    <t>Luis A. Gutierrez Medel</t>
  </si>
  <si>
    <t>Lalolab Diseño, S.A de C.V.</t>
  </si>
  <si>
    <t>Percepcion E Imagen En Medios Sc</t>
  </si>
  <si>
    <t>Pinturas Comex de Jalapa S.A. de C.V.</t>
  </si>
  <si>
    <t>Rl. Servicios Integrales SA de CV</t>
  </si>
  <si>
    <t>Rosalba Chama Guzman</t>
  </si>
  <si>
    <t>Radio Comunicacion Alamo S.A. de C.V.</t>
  </si>
  <si>
    <t>Sociedad Editora Arroniz S.A. de C.V.</t>
  </si>
  <si>
    <t>Cesar Ernesto Alamilla Muñoz</t>
  </si>
  <si>
    <t>Chaps Sistemas SA de CV</t>
  </si>
  <si>
    <t>Corporacion Imagen</t>
  </si>
  <si>
    <t>Editora Nuestra America SA de CV</t>
  </si>
  <si>
    <t>Felipe de Jesus Marquez Gutierrez</t>
  </si>
  <si>
    <t>Jose Ricardo Castillo Navarrete</t>
  </si>
  <si>
    <t>Juan Antonio Clemente Hernandez</t>
  </si>
  <si>
    <t>1-10-107-1079-003</t>
  </si>
  <si>
    <t>Juan Domingo Briceño Ortega</t>
  </si>
  <si>
    <t>Perez y Sauri S C P</t>
  </si>
  <si>
    <t>Servicio Modernos Para Hoteles</t>
  </si>
  <si>
    <t>Visual Graphics S.A. de C.V.</t>
  </si>
  <si>
    <t>Clara Elena Pichardo</t>
  </si>
  <si>
    <t>Clauidia Elizabeth Heràndez</t>
  </si>
  <si>
    <t>Claudia Villagrana Go</t>
  </si>
  <si>
    <t>Distribuidora Carrete</t>
  </si>
  <si>
    <t>Editorial La Bufa, S.A.</t>
  </si>
  <si>
    <t>José Loreto Sandoval</t>
  </si>
  <si>
    <t>Joel Castorena de La O</t>
  </si>
  <si>
    <t>Miguel del Muro Esca</t>
  </si>
  <si>
    <t>Pedro González Quiroz</t>
  </si>
  <si>
    <t>Rebeca Otila Cancino Cervantes</t>
  </si>
  <si>
    <t>Secretaría de Finanzas</t>
  </si>
  <si>
    <t>Eduardo quiñonez Gallegos</t>
  </si>
  <si>
    <t>Jaime Landeros</t>
  </si>
  <si>
    <t>Miguel A. Sida Medrano</t>
  </si>
  <si>
    <t>TV Diez Durango, S.A. de C.V.</t>
  </si>
  <si>
    <t>Impresos Bañuelas S.A. de C.V.</t>
  </si>
  <si>
    <t>Pasteles Carmelita, S.A. de C.V.</t>
  </si>
  <si>
    <t>Demos, Desarrollo en Medios, S.A. de C.V.</t>
  </si>
  <si>
    <t>Procobisa, S.A. de C.V.</t>
  </si>
  <si>
    <t>Antinino Martinez Sanchez</t>
  </si>
  <si>
    <t>Armando Santos Gaon</t>
  </si>
  <si>
    <t>Alejandra Samiramis</t>
  </si>
  <si>
    <t>1-10-107-1071-002</t>
  </si>
  <si>
    <t>Banco de Mexico Fideicomiso Isidro Fabe</t>
  </si>
  <si>
    <t>Carlos Seto Martinez</t>
  </si>
  <si>
    <t>Cia de Luz y Fuerza del Centro</t>
  </si>
  <si>
    <t>Color Express de Mex</t>
  </si>
  <si>
    <t>Comercializadora Aud</t>
  </si>
  <si>
    <t>Consejeros y Asesores Asociados Sc</t>
  </si>
  <si>
    <t>Consejo Nacional de Egresados y Posgrado</t>
  </si>
  <si>
    <t>Digital Hispano</t>
  </si>
  <si>
    <t>Empaques Graficos S.A de C.V</t>
  </si>
  <si>
    <t>Eduardo Nava</t>
  </si>
  <si>
    <t>Franco Gonzalez A</t>
  </si>
  <si>
    <t>Formación Integral</t>
  </si>
  <si>
    <t>Hector Saucedo Juarez</t>
  </si>
  <si>
    <t>Hoteleria Administradora</t>
  </si>
  <si>
    <t>Ignacio Rojas Flores</t>
  </si>
  <si>
    <t>Jorhan Corporativo S.A de C.V</t>
  </si>
  <si>
    <t>Juan Martin Guerrero Rojas</t>
  </si>
  <si>
    <t>Lorena Villavicencio</t>
  </si>
  <si>
    <t>Luis Antonio Comparam</t>
  </si>
  <si>
    <t>Mauricio Rodriguez R</t>
  </si>
  <si>
    <t>Mauriturs S.A de C.V</t>
  </si>
  <si>
    <t>Metquim S.A de C.V</t>
  </si>
  <si>
    <t>Ricardo Samaniego Davila</t>
  </si>
  <si>
    <t>Servicios Integrales</t>
  </si>
  <si>
    <t>Solomarkenting S.A de C.V</t>
  </si>
  <si>
    <t>Talento y Asertividad</t>
  </si>
  <si>
    <t>Tegnologia de Monte</t>
  </si>
  <si>
    <t>Telefonos de Mexico, S.A. de C.V.</t>
  </si>
  <si>
    <t>Universidad Atonoma</t>
  </si>
  <si>
    <t>Via Color Imprentas S.A</t>
  </si>
  <si>
    <t>Viajes Maba S.A</t>
  </si>
  <si>
    <t>1-10-107-1092-005</t>
  </si>
  <si>
    <t>Viajes Gengis Khan</t>
  </si>
  <si>
    <t>1-10-107-1092-006</t>
  </si>
  <si>
    <t>Viajes Jovi SA de CV</t>
  </si>
  <si>
    <t>SALDOS AL 
31-12-07</t>
  </si>
  <si>
    <t>REFERENCIA</t>
  </si>
  <si>
    <t>INTEGRACIÓN DE ADEUDOS QUE PROVIENEN DE 2006</t>
  </si>
  <si>
    <t>ADEUDOS QUE PROVIENEN DE 2006
(SALDO INICIAL 2007)</t>
  </si>
  <si>
    <t>SALDOS AL 31 DE DICIEMBRE DE 2007 CON UNA ANTIGÜEDAD MENOR A UN AÑO</t>
  </si>
  <si>
    <t>COMITÉ EJECUTIVO NACIONAL</t>
  </si>
  <si>
    <t>1-10-103-1030 DEUDORES DIVERSOS</t>
  </si>
  <si>
    <t>Baja California</t>
  </si>
  <si>
    <t>Baja California Sur</t>
  </si>
  <si>
    <t>Campeche</t>
  </si>
  <si>
    <t>Chihuahua</t>
  </si>
  <si>
    <t>Durango</t>
  </si>
  <si>
    <t>Guerrero</t>
  </si>
  <si>
    <t>Hidalgo</t>
  </si>
  <si>
    <t>Morelos</t>
  </si>
  <si>
    <t>Nuevo León</t>
  </si>
  <si>
    <t>Oaxaca</t>
  </si>
  <si>
    <t>Quintana Roo</t>
  </si>
  <si>
    <t>Sinaloa</t>
  </si>
  <si>
    <t>San Luís Potosí</t>
  </si>
  <si>
    <t>Sonora</t>
  </si>
  <si>
    <t>Tamaulipas</t>
  </si>
  <si>
    <t>Veracruz</t>
  </si>
  <si>
    <t>Yucatán</t>
  </si>
  <si>
    <t>Zacatecas</t>
  </si>
  <si>
    <t>Chiapas</t>
  </si>
  <si>
    <t>Colima</t>
  </si>
  <si>
    <t>Coahuila</t>
  </si>
  <si>
    <t>Distrito Federal</t>
  </si>
  <si>
    <t>Jalisco</t>
  </si>
  <si>
    <t>Guanajuato</t>
  </si>
  <si>
    <t>Michoacán</t>
  </si>
  <si>
    <t>Nayarít</t>
  </si>
  <si>
    <t>Puebla</t>
  </si>
  <si>
    <t>Tabasco</t>
  </si>
  <si>
    <t>Fundación</t>
  </si>
  <si>
    <t>1-10-103-1033 PRÉSTAMOS A COMITÉS</t>
  </si>
  <si>
    <t>CUENTAS POR COBRAR</t>
  </si>
  <si>
    <t>(A-B)</t>
  </si>
  <si>
    <t>CUENTA
CONTABLE</t>
  </si>
  <si>
    <t>RECUPERACIÓN DE ADEUDOS O COMPROBACIÓN DE GASTOS EN 2007 (ABONOS)</t>
  </si>
  <si>
    <t>ADEUDOS AL
31-12-06
(SALDO INICIAL 2007)</t>
  </si>
  <si>
    <t>SALDO PENDIENTE DE RECUPERAR AL 31-12-07</t>
  </si>
  <si>
    <t>INTEGRACIÓN DE SALDOS SANCIONADOS PENDIENTES DE RECUPERAR AL 31-12-07</t>
  </si>
  <si>
    <t>BAJA CALIFORNIA</t>
  </si>
  <si>
    <t>BAJA CALIFORNIA SUR</t>
  </si>
  <si>
    <t>CAMPECHE</t>
  </si>
  <si>
    <t>CHIAPAS</t>
  </si>
  <si>
    <t>CHIHUAHUA</t>
  </si>
  <si>
    <t>COAHUILA</t>
  </si>
  <si>
    <t>DURANGO</t>
  </si>
  <si>
    <t>GUERRERO</t>
  </si>
  <si>
    <t>HIDALGO</t>
  </si>
  <si>
    <t>JALISCO</t>
  </si>
  <si>
    <t>MICHOACÁN</t>
  </si>
  <si>
    <t>MORELOS</t>
  </si>
  <si>
    <t>NAYARIT</t>
  </si>
  <si>
    <t>OAXACA</t>
  </si>
  <si>
    <t>PUEBLA</t>
  </si>
  <si>
    <t>SAN LUÍS POTOSÍ</t>
  </si>
  <si>
    <t>SINALOA</t>
  </si>
  <si>
    <t>TABASCO</t>
  </si>
  <si>
    <t>TAMAULIPAS</t>
  </si>
  <si>
    <t>TLAXCALA</t>
  </si>
  <si>
    <t>VERACRUZ</t>
  </si>
  <si>
    <t>YUCATÁN</t>
  </si>
  <si>
    <t>ZACATECAS</t>
  </si>
  <si>
    <t>FUNDACIÓN</t>
  </si>
  <si>
    <t>ANTICIPO A PROVEEDORES</t>
  </si>
  <si>
    <t>ANEXO 7</t>
  </si>
  <si>
    <t>ANEXO 8</t>
  </si>
  <si>
    <t>Querétaro</t>
  </si>
  <si>
    <t>ESTADO DE MÉXICO</t>
  </si>
  <si>
    <t>NUEVO LEÓN</t>
  </si>
  <si>
    <t>QUINTANA ROO</t>
  </si>
  <si>
    <t>Aguascalientes</t>
  </si>
  <si>
    <t>Tlaxcala</t>
  </si>
  <si>
    <t>Durango Campaña</t>
  </si>
  <si>
    <t>Frente Amplio Progresista</t>
  </si>
  <si>
    <t>Estado de México</t>
  </si>
  <si>
    <t>Michoacán Campaña</t>
  </si>
  <si>
    <t>AGUASCALIENTES</t>
  </si>
  <si>
    <t>DISTRITO FEDERAL</t>
  </si>
  <si>
    <t>GUANAJUATO</t>
  </si>
  <si>
    <t>NAYARÍT</t>
  </si>
  <si>
    <t>SONORA</t>
  </si>
  <si>
    <t>DURANGO CAMPAÑA</t>
  </si>
  <si>
    <t>OAXACA CAMPAÑA</t>
  </si>
  <si>
    <t>FRENTE AMPLIO PREOGRESISTA</t>
  </si>
  <si>
    <t>Comité Ejecutivo Nacional</t>
  </si>
  <si>
    <t>CUENTAS POR COBRAR Y ANTICIPO A PROVEEDORES</t>
  </si>
  <si>
    <t>SALDOS OBSERVADOS EN EL 2006 CON EXCEPCIÓN LEGAL NO SANCIONADOS</t>
  </si>
  <si>
    <t>1-10-103-1031 Préstamos al Personal</t>
  </si>
  <si>
    <t>ACTUAL</t>
  </si>
  <si>
    <t>ORIGEN</t>
  </si>
  <si>
    <t>**</t>
  </si>
  <si>
    <t>1-10-103-1032-058</t>
  </si>
  <si>
    <t>1-10-103-1032-080</t>
  </si>
  <si>
    <t>1-10-103-1032-150</t>
  </si>
  <si>
    <t>1-10-103-1032-219</t>
  </si>
  <si>
    <t>1-10-103-1032-256</t>
  </si>
  <si>
    <t>1-10-103-1032-264</t>
  </si>
  <si>
    <t>1-10-103-1032-278</t>
  </si>
  <si>
    <t>1-10-103-1032-279</t>
  </si>
  <si>
    <t>1-10-103-1032-280</t>
  </si>
  <si>
    <t>1-10-103-1032-294</t>
  </si>
  <si>
    <t>1-10-103-1032-296</t>
  </si>
  <si>
    <t>1-10-103-1032-299</t>
  </si>
  <si>
    <t>1-10-103-1032-309</t>
  </si>
  <si>
    <t>1-10-103-1032-310</t>
  </si>
  <si>
    <t>1-10-103-1032-311</t>
  </si>
  <si>
    <t>1-10-103-1032-312</t>
  </si>
  <si>
    <t>1-10-103-1032-314</t>
  </si>
  <si>
    <t>1-10-103-1032-315</t>
  </si>
  <si>
    <t>1-10-103-1032-316</t>
  </si>
  <si>
    <t>1-10-103-1032-318</t>
  </si>
  <si>
    <t>1-10-103-1032-319</t>
  </si>
  <si>
    <t>1-10-103-1032-320</t>
  </si>
  <si>
    <t>1-10-103-1032-349</t>
  </si>
  <si>
    <t>1-10-103-1032-358</t>
  </si>
  <si>
    <t>1-10-103-1032-360</t>
  </si>
  <si>
    <t>1-10-103-1032-377</t>
  </si>
  <si>
    <t>1-10-103-1032-380</t>
  </si>
  <si>
    <t>1-10-103-1032-395</t>
  </si>
  <si>
    <t>1-10-103-1032-399</t>
  </si>
  <si>
    <t>1-10-103-1032-400</t>
  </si>
  <si>
    <t>1-10-103-1032-405</t>
  </si>
  <si>
    <t>1-10-103-1032-407</t>
  </si>
  <si>
    <t>1-10-103-1032-408</t>
  </si>
  <si>
    <t>1-10-103-1032-413</t>
  </si>
  <si>
    <t>1-10-103-1032-414</t>
  </si>
  <si>
    <t>1-10-103-1032-415</t>
  </si>
  <si>
    <t>1-10-103-1032-418</t>
  </si>
  <si>
    <t>1-10-103-1032-425</t>
  </si>
  <si>
    <t>1-10-103-1032-428</t>
  </si>
  <si>
    <t>1-10-103-1032-471</t>
  </si>
  <si>
    <t>1-10-103-1032-503</t>
  </si>
  <si>
    <t>1-10-103-1032-506</t>
  </si>
  <si>
    <t>1-10-103-1032-507</t>
  </si>
  <si>
    <t>1-10-103-1032-517</t>
  </si>
  <si>
    <t>1-10-103-1032-519</t>
  </si>
  <si>
    <t>1-10-103-1032-527</t>
  </si>
  <si>
    <t>1-10-103-1032-531</t>
  </si>
  <si>
    <t>1-10-103-1032-532</t>
  </si>
  <si>
    <t>1-10-103-1032-534</t>
  </si>
  <si>
    <t>1-10-103-1032-535</t>
  </si>
  <si>
    <t>1-10-103-1032-536</t>
  </si>
  <si>
    <t>1-10-103-1032-571</t>
  </si>
  <si>
    <t>1-10-103-1032-572</t>
  </si>
  <si>
    <t>1-10-103-1032-573</t>
  </si>
  <si>
    <t>1-10-103-1032-574</t>
  </si>
  <si>
    <t>1-10-103-1032-592</t>
  </si>
  <si>
    <t>1-10-103-1032-593</t>
  </si>
  <si>
    <t>1-10-103-1032-607</t>
  </si>
  <si>
    <t>1-10-103-1032-608</t>
  </si>
  <si>
    <t>1-10-103-1032-613</t>
  </si>
  <si>
    <t>1-10-103-1032-048</t>
  </si>
  <si>
    <t>1-10-103-1032-062</t>
  </si>
  <si>
    <t>1-10-103-1032-043</t>
  </si>
  <si>
    <t>1-10-103-1032-044</t>
  </si>
  <si>
    <t>1-10-103-1032-045</t>
  </si>
  <si>
    <t>1-10-103-1032-046</t>
  </si>
  <si>
    <t>1-10-103-1032-049</t>
  </si>
  <si>
    <t>1-10-103-1032-050</t>
  </si>
  <si>
    <t>1-10-103-1032-071</t>
  </si>
  <si>
    <t>1-10-103-1032-074</t>
  </si>
  <si>
    <t>1-10-103-1032-025</t>
  </si>
  <si>
    <t>1-10-103-1032-023</t>
  </si>
  <si>
    <t>1-10-103-1032-024</t>
  </si>
  <si>
    <t>1-10-103-1032-051</t>
  </si>
  <si>
    <t>1-10-103-1032-065</t>
  </si>
  <si>
    <t>1-10-103-1032-092</t>
  </si>
  <si>
    <t>1-10-103-1032-103</t>
  </si>
  <si>
    <t>1-10-103-1032-037</t>
  </si>
  <si>
    <t>1-10-103-1032-038</t>
  </si>
  <si>
    <t>1-10-103-1032-039</t>
  </si>
  <si>
    <t>1-10-103-1032-040</t>
  </si>
  <si>
    <t>1-10-103-1032-053</t>
  </si>
  <si>
    <t>1-10-103-1032-054</t>
  </si>
  <si>
    <t>1-10-103-1032-055</t>
  </si>
  <si>
    <t>1-10-103-1032-035</t>
  </si>
  <si>
    <t>1-10-103-1032-036</t>
  </si>
  <si>
    <t>1-10-103-1032-042</t>
  </si>
  <si>
    <t>1-10-103-1032-082</t>
  </si>
  <si>
    <t>1-10-103-1032-069</t>
  </si>
  <si>
    <t>1-10-103-1032-063</t>
  </si>
  <si>
    <t>1-10-103-1032-047</t>
  </si>
  <si>
    <t>1-10-103-1032-090</t>
  </si>
  <si>
    <t>1-10-103-1032-091</t>
  </si>
  <si>
    <t>1-10-103-1032-093</t>
  </si>
  <si>
    <t>1-10-103-1032-094</t>
  </si>
  <si>
    <t>1-10-103-1032-075</t>
  </si>
  <si>
    <t>1-10-103-1032-078</t>
  </si>
  <si>
    <t>1-10-103-1032-057</t>
  </si>
  <si>
    <t>1-10-103-1032-059</t>
  </si>
  <si>
    <t>1-10-103-1032-076</t>
  </si>
  <si>
    <t>1-10-103-1032-077</t>
  </si>
  <si>
    <t>1-10-103-1032-079</t>
  </si>
  <si>
    <t>1-10-103-1032-083</t>
  </si>
  <si>
    <t>1-10-103-1032-084</t>
  </si>
  <si>
    <t>1-10-103-1032-085</t>
  </si>
  <si>
    <t>1-10-103-1032-088</t>
  </si>
  <si>
    <t>1-10-103-1032-089</t>
  </si>
  <si>
    <t>1-10-103-1032-095</t>
  </si>
  <si>
    <t>1-10-103-1032-096</t>
  </si>
  <si>
    <t>1-10-103-1032-097</t>
  </si>
  <si>
    <t>1-10-103-1032-098</t>
  </si>
  <si>
    <t>1-10-103-1032-099</t>
  </si>
  <si>
    <t>1-10-103-1032-100</t>
  </si>
  <si>
    <t>1-10-103-1032-104</t>
  </si>
  <si>
    <t>1-10-103-1032-109</t>
  </si>
  <si>
    <t>1-10-103-1032-110</t>
  </si>
  <si>
    <t>1-10-103-1032-112</t>
  </si>
  <si>
    <t>1-10-103-1032-123</t>
  </si>
  <si>
    <t>1-10-103-1032-124</t>
  </si>
  <si>
    <t>1-10-103-1032-129</t>
  </si>
  <si>
    <t>1-10-103-1032-141</t>
  </si>
  <si>
    <t>1-10-103-1031-726</t>
  </si>
  <si>
    <t>1-10-103-1031-731</t>
  </si>
  <si>
    <t>1-10-103-1031-734</t>
  </si>
  <si>
    <t>1-10-103-1031-738</t>
  </si>
  <si>
    <t>1-10-103-1031-744</t>
  </si>
  <si>
    <t>1-10-103-1031-746</t>
  </si>
  <si>
    <t>1-10-103-1031-748</t>
  </si>
  <si>
    <t>1-10-103-1031-749</t>
  </si>
  <si>
    <t>1-10-103-1031-750</t>
  </si>
  <si>
    <t>1-10-103-1031 PRÉSTAMOS AL PERSONAL</t>
  </si>
  <si>
    <t>1-10-103-1032 GASTOS POR COMPROBAR</t>
  </si>
  <si>
    <t>San Luis Potosí</t>
  </si>
  <si>
    <t>ANEXO 9</t>
  </si>
  <si>
    <t>CUENTAS POR PAGAR</t>
  </si>
  <si>
    <t>NOMBRE DE LA CUENTA</t>
  </si>
  <si>
    <t>CONTABLE</t>
  </si>
  <si>
    <t>PAGOS GENERADOS DURANTE 2007</t>
  </si>
  <si>
    <t>SALDO PENDIENTE DE PAGO AL 31-12-07</t>
  </si>
  <si>
    <t>2-20-200 PROVEEDORES</t>
  </si>
  <si>
    <t>2-20-200</t>
  </si>
  <si>
    <t>2-20-200-2010-001</t>
  </si>
  <si>
    <t>Alfonso Lazcano Sanc</t>
  </si>
  <si>
    <t>2-20-200-2010-002</t>
  </si>
  <si>
    <t>2-20-200-2010-003</t>
  </si>
  <si>
    <t>Alfredo Almazan Ibarr</t>
  </si>
  <si>
    <t>2-20-200-2010-004</t>
  </si>
  <si>
    <t>Analitica Consultores</t>
  </si>
  <si>
    <t>2-20-200-2010-006</t>
  </si>
  <si>
    <t>Astro Color Reforma</t>
  </si>
  <si>
    <t>2-20-200-2010-013</t>
  </si>
  <si>
    <t>Alberto Miguel Marquez Rodriguez</t>
  </si>
  <si>
    <t>2-20-200-2011-001</t>
  </si>
  <si>
    <t>Billboard Mexico, S.A. D</t>
  </si>
  <si>
    <t>2-20-200-2011-003</t>
  </si>
  <si>
    <t>Banquetes Y Servicios Especiales SA de CV</t>
  </si>
  <si>
    <t>2-20-200-2012-003</t>
  </si>
  <si>
    <t>Consultores En Comu</t>
  </si>
  <si>
    <t>2-20-200-2012-004</t>
  </si>
  <si>
    <t>Cni Canal 40</t>
  </si>
  <si>
    <t>2-20-200-2012-005</t>
  </si>
  <si>
    <t>Comercializadora Ster</t>
  </si>
  <si>
    <t>2-20-200-2012-007</t>
  </si>
  <si>
    <t>Corporacion Imagen P</t>
  </si>
  <si>
    <t>2-20-200-2012-008</t>
  </si>
  <si>
    <t>Comercializadora Lara</t>
  </si>
  <si>
    <t>2-20-200-2012-009</t>
  </si>
  <si>
    <t>Celtek De Mexico, S.A. D</t>
  </si>
  <si>
    <t>2-20-200-2012-010</t>
  </si>
  <si>
    <t>Comercial Jid, S De R.L.</t>
  </si>
  <si>
    <t>2-20-200-2012-011</t>
  </si>
  <si>
    <t>Complejo Satelital, S.A. de C.V.</t>
  </si>
  <si>
    <t>2-20-200-2012-012</t>
  </si>
  <si>
    <t>Complejo Editorial Mex</t>
  </si>
  <si>
    <t>2-20-200-2012-021</t>
  </si>
  <si>
    <t>Christian Eduardo Almanza Calderon</t>
  </si>
  <si>
    <t>2-20-200-2013-001</t>
  </si>
  <si>
    <t>Diego Fernando Vazquez</t>
  </si>
  <si>
    <t>2-20-200-2014-001</t>
  </si>
  <si>
    <t>Enlaces Terrestres N</t>
  </si>
  <si>
    <t>2-20-200-2014-002</t>
  </si>
  <si>
    <t>Eso Es Comunicación A.C.</t>
  </si>
  <si>
    <t>2-20-200-2014-004</t>
  </si>
  <si>
    <t>Estereo Latina, S.A. De</t>
  </si>
  <si>
    <t>2-20-200-2014-006</t>
  </si>
  <si>
    <t>Eduardo Alberto Diaz</t>
  </si>
  <si>
    <t>2-20-200-2014-007</t>
  </si>
  <si>
    <t>Editorial Mass  Media S.A.</t>
  </si>
  <si>
    <t>2-20-200-2014-008</t>
  </si>
  <si>
    <t>Editorial Taller, S.A. De</t>
  </si>
  <si>
    <t>2-20-200-2014-009</t>
  </si>
  <si>
    <t>Emilio Pacheco Rojas</t>
  </si>
  <si>
    <t>2-20-200-2014-015</t>
  </si>
  <si>
    <t>Enologia Y Delicatessen SA de CV</t>
  </si>
  <si>
    <t>2-20-200-2016-001</t>
  </si>
  <si>
    <t>Gilberto Andres Sanchez</t>
  </si>
  <si>
    <t>2-20-200-2016-003</t>
  </si>
  <si>
    <t>Grupo Funsam, S.A. de C.V.</t>
  </si>
  <si>
    <t>2-20-200-2016-004</t>
  </si>
  <si>
    <t>Grupo A.T.M. Corp, S.A. de C.V.</t>
  </si>
  <si>
    <t>2-20-200-2016-005</t>
  </si>
  <si>
    <t>Grupo Cable Tv De San</t>
  </si>
  <si>
    <t>2-20-200-2016-006</t>
  </si>
  <si>
    <t>Galas De Mexico, S.A. De</t>
  </si>
  <si>
    <t>2-20-200-2016-007</t>
  </si>
  <si>
    <t>Grupo Radio Centro, S.A. de C.V.</t>
  </si>
  <si>
    <t>2-20-200-2016-008</t>
  </si>
  <si>
    <t>Grupo Acir, S.A.De C.V.</t>
  </si>
  <si>
    <t>2-20-200-2017-001</t>
  </si>
  <si>
    <t>Hector Gregorio Lepíz</t>
  </si>
  <si>
    <t>2-20-200-2017-004</t>
  </si>
  <si>
    <t>Hir Expo Internacional SA de CV</t>
  </si>
  <si>
    <t>2-20-200-2018-001</t>
  </si>
  <si>
    <t>Impulsos Comunicaciones</t>
  </si>
  <si>
    <t>2-20-200-2018-003</t>
  </si>
  <si>
    <t>Impresora Silvaform, S</t>
  </si>
  <si>
    <t>2-20-200-2018-004</t>
  </si>
  <si>
    <t>Irene De Alba Avila</t>
  </si>
  <si>
    <t>2-20-200-2018-005</t>
  </si>
  <si>
    <t>Industria Gastronomica</t>
  </si>
  <si>
    <t>2-20-200-2019-001</t>
  </si>
  <si>
    <t>Jesus Antonio Gonzale</t>
  </si>
  <si>
    <t>2-20-200-2019-002</t>
  </si>
  <si>
    <t>Jovany Lopez Mendez</t>
  </si>
  <si>
    <t>2-20-200-2019-003</t>
  </si>
  <si>
    <t>2-20-200-2019-004</t>
  </si>
  <si>
    <t>Javer Saldaña Garza</t>
  </si>
  <si>
    <t>2-20-200-2019-013</t>
  </si>
  <si>
    <t>2-20-200-2020-001</t>
  </si>
  <si>
    <t>2-20-200-2021-001</t>
  </si>
  <si>
    <t>Litoflex, S.A. de C.V.</t>
  </si>
  <si>
    <t>2-20-200-2021-002</t>
  </si>
  <si>
    <t>Luis Martin Perez De L</t>
  </si>
  <si>
    <t>2-20-200-2021-003</t>
  </si>
  <si>
    <t>Lecar Construcciones</t>
  </si>
  <si>
    <t>2-20-200-2022-001</t>
  </si>
  <si>
    <t>Modifica, S.A. de C.V.</t>
  </si>
  <si>
    <t>2-20-200-2022-002</t>
  </si>
  <si>
    <t>Miguel Angel Merino R.</t>
  </si>
  <si>
    <t>2-20-200-2022-003</t>
  </si>
  <si>
    <t>Mexico Radio, S.A.</t>
  </si>
  <si>
    <t>2-20-200-2022-004</t>
  </si>
  <si>
    <t>Mauel Tovar Perez</t>
  </si>
  <si>
    <t>2-20-200-2022-005</t>
  </si>
  <si>
    <t>Mediciorp Ideas, S.A. de C.V.</t>
  </si>
  <si>
    <t>2-20-200-2022-006</t>
  </si>
  <si>
    <t>Ma. Del Rayo Carmen C.</t>
  </si>
  <si>
    <t>2-20-200-2022-007</t>
  </si>
  <si>
    <t>Megagraficos De A.</t>
  </si>
  <si>
    <t>2-20-200-2022-014</t>
  </si>
  <si>
    <t>Maxcom Telecomunicaciones SA de CV</t>
  </si>
  <si>
    <t>2-20-200-2022-015</t>
  </si>
  <si>
    <t>Maria De Los Angeles Garcia Salinas</t>
  </si>
  <si>
    <t>2-20-200-2023-001</t>
  </si>
  <si>
    <t>Naim Libien Tella</t>
  </si>
  <si>
    <t>2-20-200-2023-002</t>
  </si>
  <si>
    <t>Norverto  Vazquez H.</t>
  </si>
  <si>
    <t>2-20-200-2023-003</t>
  </si>
  <si>
    <t>2-20-200-2025-001</t>
  </si>
  <si>
    <t>Oray Vasquez Martinez</t>
  </si>
  <si>
    <t>2-20-200-2025-005</t>
  </si>
  <si>
    <t>Oｴdonell Express SA de CV</t>
  </si>
  <si>
    <t>2-20-200-2026-001</t>
  </si>
  <si>
    <t>Publicidad Y Articulos</t>
  </si>
  <si>
    <t>2-20-200-2026-002</t>
  </si>
  <si>
    <t>Proveedores Y Servici</t>
  </si>
  <si>
    <t>2-20-200-2026-003</t>
  </si>
  <si>
    <t>Publicidad Virtual, S.A.</t>
  </si>
  <si>
    <t>2-20-200-2026-004</t>
  </si>
  <si>
    <t>Publintegral, S.A. de C.V.</t>
  </si>
  <si>
    <t>2-20-200-2026-006</t>
  </si>
  <si>
    <t>Papeleria Del Itsmo. P.</t>
  </si>
  <si>
    <t>2-20-200-2028-002</t>
  </si>
  <si>
    <t>Radiocomunicacion De</t>
  </si>
  <si>
    <t>2-20-200-2028-003</t>
  </si>
  <si>
    <t>Radiorama, S.A. de C.V.</t>
  </si>
  <si>
    <t>2-20-200-2028-004</t>
  </si>
  <si>
    <t>Radio America De Mexico</t>
  </si>
  <si>
    <t>2-20-200-2028-005</t>
  </si>
  <si>
    <t>Radio Catedral, S.A. de C.V.</t>
  </si>
  <si>
    <t>2-20-200-2028-006</t>
  </si>
  <si>
    <t>Rafael Vicente Hernandez</t>
  </si>
  <si>
    <t>2-20-200-2028-009</t>
  </si>
  <si>
    <t>Radiosa Radio Comu</t>
  </si>
  <si>
    <t>2-20-200-2028-015</t>
  </si>
  <si>
    <t>Radio Solucion SA de CV</t>
  </si>
  <si>
    <t>2-20-200-2028-016</t>
  </si>
  <si>
    <t>2-20-200-2028-018</t>
  </si>
  <si>
    <t>Ruben Garcia Vazquez</t>
  </si>
  <si>
    <t>2-20-200-2029-001</t>
  </si>
  <si>
    <t>Sistema Integral En G</t>
  </si>
  <si>
    <t>2-20-200-2029-003</t>
  </si>
  <si>
    <t>Seriprinter, S. De R.L. De</t>
  </si>
  <si>
    <t>2-20-200-2029-004</t>
  </si>
  <si>
    <t>Solomarketing, S.A. De</t>
  </si>
  <si>
    <t>2-20-200-2030-001</t>
  </si>
  <si>
    <t>Tohil Diseño, S.A. de C.V.</t>
  </si>
  <si>
    <t>2-20-200-2030-002</t>
  </si>
  <si>
    <t>Televisa, S.A. de C.V.</t>
  </si>
  <si>
    <t>2-20-200-2030-003</t>
  </si>
  <si>
    <t>Tv Azteca, S.A. de C.V.</t>
  </si>
  <si>
    <t>2-20-200-2030-004</t>
  </si>
  <si>
    <t>Time Color, S.A. de C.V.</t>
  </si>
  <si>
    <t>2-20-200-2030-005</t>
  </si>
  <si>
    <t>Telecable De Matehual</t>
  </si>
  <si>
    <t>2-20-200-2030-006</t>
  </si>
  <si>
    <t>Taller Especializado A</t>
  </si>
  <si>
    <t>2-20-200-2030-007</t>
  </si>
  <si>
    <t>Talleres Graficos Ind</t>
  </si>
  <si>
    <t>2-20-200-2032-002</t>
  </si>
  <si>
    <t>Vihasa Digital, S.A. De C.</t>
  </si>
  <si>
    <t>2-20-200-2032-003</t>
  </si>
  <si>
    <t>Video Grylm Television</t>
  </si>
  <si>
    <t>2-20-200-2032-004</t>
  </si>
  <si>
    <t>Veronica Quintero Ga</t>
  </si>
  <si>
    <t>2-20-200-2032-005</t>
  </si>
  <si>
    <t>Viajes Premier, S.A.</t>
  </si>
  <si>
    <t>Telefonos De Mex. S.A. de C.V.</t>
  </si>
  <si>
    <t>2-20-200-2028-001</t>
  </si>
  <si>
    <t>2-20-200-2031-001</t>
  </si>
  <si>
    <t>Victor Hugo Hinojosa Gonzalez</t>
  </si>
  <si>
    <t>Telefonos De Mexico, S.A. de C.V.</t>
  </si>
  <si>
    <t>Alfredo Barraza Saucedo</t>
  </si>
  <si>
    <t>2-20-200-2012-001</t>
  </si>
  <si>
    <t>Martin Gonzalez Murga</t>
  </si>
  <si>
    <t>Telefonos De Mexico, Sa De C.V.</t>
  </si>
  <si>
    <t>Bufete De Planeacion Y Asesoria Fiscal, S.C.</t>
  </si>
  <si>
    <t>Canal Xxi, S.A. de C.V.</t>
  </si>
  <si>
    <t>2-20-200-2012-002</t>
  </si>
  <si>
    <t>Nextel</t>
  </si>
  <si>
    <t>Operaciones Guerrero Azteca SA de CV</t>
  </si>
  <si>
    <t>Servicio Profesional De Com. Y Mercad.</t>
  </si>
  <si>
    <t>2-20-200-2032-001</t>
  </si>
  <si>
    <t>Victor Fernando Pineda Menez</t>
  </si>
  <si>
    <t>Anuncios Espectaculares De Guadalajara S.A. De</t>
  </si>
  <si>
    <t>Camino Real De Guadalajara</t>
  </si>
  <si>
    <t>Cia. Periodistica Del Sol De Guadalajara S.A. D</t>
  </si>
  <si>
    <t>2-20-200-2015-001</t>
  </si>
  <si>
    <t>Fototecnia S.A. de C.V.</t>
  </si>
  <si>
    <t>Jesus Avila Davila</t>
  </si>
  <si>
    <t>Identidad Biometrica SA de CV</t>
  </si>
  <si>
    <t>2-20-200-2018-002</t>
  </si>
  <si>
    <t>Iussacel, S.A De C.V.</t>
  </si>
  <si>
    <t>Turotel, S.A. de C.V.</t>
  </si>
  <si>
    <t>Arturo Marcos Garcia Barahona</t>
  </si>
  <si>
    <t>Comercializadora Stereo Mundo</t>
  </si>
  <si>
    <t>Jorge Medina Palomino</t>
  </si>
  <si>
    <t>Jose Vargas Valero</t>
  </si>
  <si>
    <t>Ladislao Ruiz Perfecta</t>
  </si>
  <si>
    <t>2-20-200-2035-001</t>
  </si>
  <si>
    <t>Yeni Rogel Rivera</t>
  </si>
  <si>
    <t>Ap Grafintel, S.A. de C.V.</t>
  </si>
  <si>
    <t>Isatek, S.A. de C.V.</t>
  </si>
  <si>
    <t>Jose Emeterio Gerardo Puente Villareal</t>
  </si>
  <si>
    <t>Outdoor Systems Mex</t>
  </si>
  <si>
    <t>Publicidad Y Comunicación Caad S.A. de C.V.</t>
  </si>
  <si>
    <t>American Express Company Mexico,S.A. de C.V.</t>
  </si>
  <si>
    <t>Editorial Taller, S.A. De Cv</t>
  </si>
  <si>
    <t>Hermelinda De Los Santos Valerio</t>
  </si>
  <si>
    <t>Megagraficos De Antequera SA de CV</t>
  </si>
  <si>
    <t>2-20-200-2029-002</t>
  </si>
  <si>
    <t>Sanchez Martinez Miguel</t>
  </si>
  <si>
    <t>Torbeck, S.A. de C.V.</t>
  </si>
  <si>
    <t>Ángela Fernández Pérez</t>
  </si>
  <si>
    <t>Cia. Periodistica Del Sol De Veracruz</t>
  </si>
  <si>
    <t>Cia. Periodistica Del Sur De Veracruz Sa</t>
  </si>
  <si>
    <t>Editora La Voz Del Istmo SA de CV</t>
  </si>
  <si>
    <t>Editorial Gibb, S..A. De C.V.</t>
  </si>
  <si>
    <t>Felipe Bustos Garcia</t>
  </si>
  <si>
    <t>Juan Miguel Nuñez Abrego.</t>
  </si>
  <si>
    <t>Maria Del Carmen Lorenzo Herrera</t>
  </si>
  <si>
    <t>Martin Serrano Herrera</t>
  </si>
  <si>
    <t>Mundo De Xalapa, S.A.De Cv</t>
  </si>
  <si>
    <t>Procedimientos De Comunicación Social</t>
  </si>
  <si>
    <t>Sergio Luis Aguilar Rivera</t>
  </si>
  <si>
    <t>Sociedad Editora Arroniz SA de CV</t>
  </si>
  <si>
    <t>2-20-200-2034-001</t>
  </si>
  <si>
    <t>Xekl, S.A.</t>
  </si>
  <si>
    <t>Alfredo Haquet Medra</t>
  </si>
  <si>
    <t>Artmex Viajes, S.A. de C.V.</t>
  </si>
  <si>
    <t>Carlos Alberto Ortega</t>
  </si>
  <si>
    <t>Comercializadora Ces</t>
  </si>
  <si>
    <t>Digital Hispano, S.A. De C.V</t>
  </si>
  <si>
    <t>Empaques Graficos, S.A.</t>
  </si>
  <si>
    <t>Estafeta Mexicana</t>
  </si>
  <si>
    <t>2-20-200-2015-002</t>
  </si>
  <si>
    <t>Fresno Producciones</t>
  </si>
  <si>
    <t>Kubiak Internacional S.A.</t>
  </si>
  <si>
    <t>Monica Azcarate Trujillo</t>
  </si>
  <si>
    <t>Total</t>
  </si>
  <si>
    <t>2-20-201 CUENTAS POR PAGAR</t>
  </si>
  <si>
    <t>2-20-201</t>
  </si>
  <si>
    <t>2-20-201-2010-001</t>
  </si>
  <si>
    <t>Asociacion Periodistica</t>
  </si>
  <si>
    <t>2-20-201-2010-002</t>
  </si>
  <si>
    <t>Aguinaldo Por Pagar</t>
  </si>
  <si>
    <t>2-20-201-2011-001</t>
  </si>
  <si>
    <t>B&amp;B Impresores SA de CV</t>
  </si>
  <si>
    <t>2-20-201-2012-001</t>
  </si>
  <si>
    <t>Corporacion Radiofon</t>
  </si>
  <si>
    <t>2-20-201-2012-003</t>
  </si>
  <si>
    <t>Centro Internacional</t>
  </si>
  <si>
    <t>Consulta, S.A. de C.V.</t>
  </si>
  <si>
    <t>2-20-201-2012-009</t>
  </si>
  <si>
    <t>Centro De Asistencia</t>
  </si>
  <si>
    <t>2-20-201-2013-001</t>
  </si>
  <si>
    <t xml:space="preserve">Demos Desarrollo En </t>
  </si>
  <si>
    <t>2-20-201-2014-002</t>
  </si>
  <si>
    <t>2-20-201-2014-003</t>
  </si>
  <si>
    <t>Editorial Plural, S.A. Dec.V.</t>
  </si>
  <si>
    <t>2-20-201-2014-004</t>
  </si>
  <si>
    <t>Editorial Huaxyacac, S.A.</t>
  </si>
  <si>
    <t>2-20-201-2014-005</t>
  </si>
  <si>
    <t>Enoema Carrillo Hernández</t>
  </si>
  <si>
    <t>2-20-201-2014-006</t>
  </si>
  <si>
    <t>Editorial Cuarto Poder</t>
  </si>
  <si>
    <t>2-20-201-2014-007</t>
  </si>
  <si>
    <t>Editorial Edomex, S.A. de C.V.</t>
  </si>
  <si>
    <t>2-20-201-2014-015</t>
  </si>
  <si>
    <t>Esfera Verde SA de CV</t>
  </si>
  <si>
    <t>2-20-201-2015-001</t>
  </si>
  <si>
    <t>Fulgensio Hinojosa, A.</t>
  </si>
  <si>
    <t>2-20-201-2016-001</t>
  </si>
  <si>
    <t>Grupo Acir, S.A. de C.V.</t>
  </si>
  <si>
    <t>2-20-201-2016-002</t>
  </si>
  <si>
    <t>Grupo Empresarial P.</t>
  </si>
  <si>
    <t>2-20-201-2016-003</t>
  </si>
  <si>
    <t>Grupo Acir Morelos, S.</t>
  </si>
  <si>
    <t>2-20-201-2017-002</t>
  </si>
  <si>
    <t>Honorarios Asimilados Por Pagar</t>
  </si>
  <si>
    <t>2-20-201-2018-001</t>
  </si>
  <si>
    <t>Impresora Litografica</t>
  </si>
  <si>
    <t>2-20-201-2019-001</t>
  </si>
  <si>
    <t>Jesus Ortiz Santos</t>
  </si>
  <si>
    <t>2-20-201-2019-002</t>
  </si>
  <si>
    <t>Jorge Manuel Aguilar</t>
  </si>
  <si>
    <t>2-20-201-2019-005</t>
  </si>
  <si>
    <t>Jorhan Corporativo</t>
  </si>
  <si>
    <t>2-20-201-2022-001</t>
  </si>
  <si>
    <t>Milenio Diario, S.A. De C.</t>
  </si>
  <si>
    <t>2-20-201-2022-002</t>
  </si>
  <si>
    <t>Marcia Gil Absalon</t>
  </si>
  <si>
    <t>2-20-201-2022-010</t>
  </si>
  <si>
    <t>Mextran SA de CV</t>
  </si>
  <si>
    <t>2-20-201-2023-001</t>
  </si>
  <si>
    <t>Notificacion, S.A.</t>
  </si>
  <si>
    <t>2-20-201-2025-001</t>
  </si>
  <si>
    <t>Organización Radiofónica</t>
  </si>
  <si>
    <t>2-20-201-2025-002</t>
  </si>
  <si>
    <t>Optic Systems De Mexico</t>
  </si>
  <si>
    <t>2-20-201-2026-002</t>
  </si>
  <si>
    <t>Promotora De Publicidad</t>
  </si>
  <si>
    <t>2-20-201-2026-003</t>
  </si>
  <si>
    <t>Periodico Ruta, S.A. de C.V.</t>
  </si>
  <si>
    <t>2-20-201-2028-001</t>
  </si>
  <si>
    <t>Rodolfo Isaac Concha</t>
  </si>
  <si>
    <t>2-20-201-2029-006</t>
  </si>
  <si>
    <t>Sociedad, Democracia Y Transparencia</t>
  </si>
  <si>
    <t>2-20-201-2030-001</t>
  </si>
  <si>
    <t>Tomas Martinez Ugalde</t>
  </si>
  <si>
    <t>2-20-201-2036-001</t>
  </si>
  <si>
    <t>Z Audio, S.A. de C.V.</t>
  </si>
  <si>
    <t>2-20-201-2026-001</t>
  </si>
  <si>
    <t>Pegaso Pcs, S.A. de C.V.</t>
  </si>
  <si>
    <t>Honorarios Asimilables Por Pagar</t>
  </si>
  <si>
    <t>Analisis Del Tiempo</t>
  </si>
  <si>
    <t>Davir Perez H.</t>
  </si>
  <si>
    <t>Instituto Electoral Y Participacion Cuid</t>
  </si>
  <si>
    <t>Inmobiliaria Hotelera La Animas SA de CV</t>
  </si>
  <si>
    <t>2-20-201-2029-001</t>
  </si>
  <si>
    <t>Super Autos Jalapa SA de CV</t>
  </si>
  <si>
    <t>2-20-202 ACREEDORES DIVERSOS</t>
  </si>
  <si>
    <t>2-20-202</t>
  </si>
  <si>
    <t>2-20-202-2010-001</t>
  </si>
  <si>
    <t>Alberto Ramirez Monti</t>
  </si>
  <si>
    <t>2-20-202-2010-002</t>
  </si>
  <si>
    <t>Autotransportes De C</t>
  </si>
  <si>
    <t>2-20-202-2010-003</t>
  </si>
  <si>
    <t>2-20-202-2010-004</t>
  </si>
  <si>
    <t>Adolfo Anastacio Obaya</t>
  </si>
  <si>
    <t>2-20-202-2010-005</t>
  </si>
  <si>
    <t>Automotriz Nagoya, S.A. de C.V.</t>
  </si>
  <si>
    <t>2-20-202-2010-006</t>
  </si>
  <si>
    <t>Arturo Zorrilla Martínez</t>
  </si>
  <si>
    <t>2-20-202-2010-007</t>
  </si>
  <si>
    <t>Arte Y Diseño En Lonas, S.A.</t>
  </si>
  <si>
    <t>2-20-202-2010-008</t>
  </si>
  <si>
    <t>Alianza Mexicana Nacional</t>
  </si>
  <si>
    <t>2-20-202-2010-009</t>
  </si>
  <si>
    <t>Ad Max, S.C.</t>
  </si>
  <si>
    <t>2-20-202-2010-010</t>
  </si>
  <si>
    <t>Anahuac Reprosistemas</t>
  </si>
  <si>
    <t>2-20-202-2010-011</t>
  </si>
  <si>
    <t>Abastecimientos Integrales</t>
  </si>
  <si>
    <t>2-20-202-2010-012</t>
  </si>
  <si>
    <t>Alejandro Garcia Nuñez</t>
  </si>
  <si>
    <t>2-20-202-2010-013</t>
  </si>
  <si>
    <t>Anselmo Corro Cruz</t>
  </si>
  <si>
    <t>2-20-202-2010-015</t>
  </si>
  <si>
    <t>Alfredo Gonzalez Serra</t>
  </si>
  <si>
    <t>2-20-202-2010-017</t>
  </si>
  <si>
    <t>Avantel, S.A. de C.V.</t>
  </si>
  <si>
    <t>2-20-202-2010-018</t>
  </si>
  <si>
    <t>Adriana Elizabeth Coria</t>
  </si>
  <si>
    <t>2-20-202-2010-019</t>
  </si>
  <si>
    <t>Autobuses Expreso Azul</t>
  </si>
  <si>
    <t>2-20-202-2010-020</t>
  </si>
  <si>
    <t>Armando Levy Aguirre</t>
  </si>
  <si>
    <t>2-20-202-2010-021</t>
  </si>
  <si>
    <t>Autobuses Angangueo, S.A.</t>
  </si>
  <si>
    <t>2-20-202-2010-022</t>
  </si>
  <si>
    <t>Abelardo Sanchez Asunz</t>
  </si>
  <si>
    <t>2-20-202-2010-023</t>
  </si>
  <si>
    <t>Alfredo Lopez Garcia</t>
  </si>
  <si>
    <t>2-20-202-2010-024</t>
  </si>
  <si>
    <t>Ana Bertha Vidal Fosil</t>
  </si>
  <si>
    <t>2-20-202-2010-025</t>
  </si>
  <si>
    <t>Antonio Naranjo Cobian</t>
  </si>
  <si>
    <t>2-20-202-2010-027</t>
  </si>
  <si>
    <t>Aniceto Castillo Vazquez</t>
  </si>
  <si>
    <t>2-20-202-2010-028</t>
  </si>
  <si>
    <t>Abastecedora Lumen, S</t>
  </si>
  <si>
    <t>2-20-202-2010-029</t>
  </si>
  <si>
    <t>Armando Galvez Servi</t>
  </si>
  <si>
    <t>2-20-202-2010-030</t>
  </si>
  <si>
    <t>Alberto Choy Pineda</t>
  </si>
  <si>
    <t>2-20-202-2010-031</t>
  </si>
  <si>
    <t>Abc Medical Center, I.A</t>
  </si>
  <si>
    <t>2-20-202-2010-032</t>
  </si>
  <si>
    <t xml:space="preserve">Abc Multiservicios S.A. </t>
  </si>
  <si>
    <t>2-20-202-2010-033</t>
  </si>
  <si>
    <t>Aurea Flores</t>
  </si>
  <si>
    <t>2-20-202-2010-034</t>
  </si>
  <si>
    <t>Antonio Lozano Flores</t>
  </si>
  <si>
    <t>2-20-202-2010-035</t>
  </si>
  <si>
    <t>Alfonso Calderon Aba</t>
  </si>
  <si>
    <t>2-20-202-2010-036</t>
  </si>
  <si>
    <t>Apoyo Tecnico Profesi</t>
  </si>
  <si>
    <t>2-20-202-2010-037</t>
  </si>
  <si>
    <t>Manuel Brito Sarmiento</t>
  </si>
  <si>
    <t>2-20-202-2010-039</t>
  </si>
  <si>
    <t>Arturo Soto Martinez</t>
  </si>
  <si>
    <t>2-20-202-2010-042</t>
  </si>
  <si>
    <t>2-20-202-2010-043</t>
  </si>
  <si>
    <t>Arturo Cornejo Alatorre</t>
  </si>
  <si>
    <t>2-20-202-2010-044</t>
  </si>
  <si>
    <t>Adrian Wences Carrasco</t>
  </si>
  <si>
    <t>2-20-202-2011-001</t>
  </si>
  <si>
    <t>Byb Iluminacion</t>
  </si>
  <si>
    <t>2-20-202-2011-002</t>
  </si>
  <si>
    <t>Bertha Lilia Merodio G</t>
  </si>
  <si>
    <t>2-20-202-2011-003</t>
  </si>
  <si>
    <t>Beatriz Morales Delga</t>
  </si>
  <si>
    <t>2-20-202-2011-005</t>
  </si>
  <si>
    <t>Bertha Alicia Cardona</t>
  </si>
  <si>
    <t>2-20-202-2012-001</t>
  </si>
  <si>
    <t>Cg Operadora De Serv</t>
  </si>
  <si>
    <t>2-20-202-2012-002</t>
  </si>
  <si>
    <t>Comités Directivos Estatales</t>
  </si>
  <si>
    <t>2-20-202-2012-003</t>
  </si>
  <si>
    <t>Cde Guanajuato</t>
  </si>
  <si>
    <t>2-20-202-2012-004</t>
  </si>
  <si>
    <t>Cde Guerrero</t>
  </si>
  <si>
    <t>2-20-202-2012-005</t>
  </si>
  <si>
    <t>Cde Michoacan</t>
  </si>
  <si>
    <t>2-20-202-2012-006</t>
  </si>
  <si>
    <t xml:space="preserve">Cyrus De Mexico, S.A. De </t>
  </si>
  <si>
    <t>2-20-202-2012-008</t>
  </si>
  <si>
    <t>Cesar Ramirez Molare</t>
  </si>
  <si>
    <t>2-20-202-2012-009</t>
  </si>
  <si>
    <t>Centro De Espectaculos</t>
  </si>
  <si>
    <t>2-20-202-2012-010</t>
  </si>
  <si>
    <t xml:space="preserve">Casa Andramari, S.A. de C.V. </t>
  </si>
  <si>
    <t>2-20-202-2012-011</t>
  </si>
  <si>
    <t>Columba Carreño Diaz</t>
  </si>
  <si>
    <t>2-20-202-2012-012</t>
  </si>
  <si>
    <t>Cablevision, S.A. de C.V.</t>
  </si>
  <si>
    <t>2-20-202-2012-013</t>
  </si>
  <si>
    <t>Centro Electrónico</t>
  </si>
  <si>
    <t>2-20-202-2012-014</t>
  </si>
  <si>
    <t>Creatividad En Publicidad</t>
  </si>
  <si>
    <t>2-20-202-2012-015</t>
  </si>
  <si>
    <t>Carlos Delgado Camacho</t>
  </si>
  <si>
    <t>2-20-202-2012-016</t>
  </si>
  <si>
    <t>Convergencia Fundación</t>
  </si>
  <si>
    <t>2-20-202-2012-017</t>
  </si>
  <si>
    <t>Convergenci (Oaxaca)</t>
  </si>
  <si>
    <t>2-20-202-2012-018</t>
  </si>
  <si>
    <t>2-20-202-2012-019</t>
  </si>
  <si>
    <t>Cuauhtemoc Velasco Oliva</t>
  </si>
  <si>
    <t>2-20-202-2012-021</t>
  </si>
  <si>
    <t>Cuauhtemoc Piedragil Ayala</t>
  </si>
  <si>
    <t>2-20-202-2012-022</t>
  </si>
  <si>
    <t>Cuartoscuro, S.A. de C.V.</t>
  </si>
  <si>
    <t>2-20-202-2012-023</t>
  </si>
  <si>
    <t>2-20-202-2012-024</t>
  </si>
  <si>
    <t>Cia. Periodistica Del Sol De Veracruz, S.A.</t>
  </si>
  <si>
    <t>2-20-202-2012-025</t>
  </si>
  <si>
    <t>Claudia Leticia Fernan</t>
  </si>
  <si>
    <t>2-20-202-2012-026</t>
  </si>
  <si>
    <t>Comunicaciones Nextel De México, S.A. de C.V.</t>
  </si>
  <si>
    <t>2-20-202-2013-001</t>
  </si>
  <si>
    <t>Domingo Suarez Nimo</t>
  </si>
  <si>
    <t>2-20-202-2013-002</t>
  </si>
  <si>
    <t>Dante Aguilar Sauz</t>
  </si>
  <si>
    <t>2-20-202-2013-003</t>
  </si>
  <si>
    <t>Diego Antonio Escobar</t>
  </si>
  <si>
    <t>2-20-202-2013-004</t>
  </si>
  <si>
    <t>Diputado Federal Ctto</t>
  </si>
  <si>
    <t>2-20-202-2013-006</t>
  </si>
  <si>
    <t>Dante Alfonso Delgado</t>
  </si>
  <si>
    <t>2-20-202-2014-001</t>
  </si>
  <si>
    <t>Eusebio Alfredo Tress</t>
  </si>
  <si>
    <t>2-20-202-2014-002</t>
  </si>
  <si>
    <t>El Heraldo De Mexico</t>
  </si>
  <si>
    <t>2-20-202-2014-003</t>
  </si>
  <si>
    <t>Editorial Uno, S.A. de C.V.</t>
  </si>
  <si>
    <t>2-20-202-2014-005</t>
  </si>
  <si>
    <t>Edel Eduardo Pineda M</t>
  </si>
  <si>
    <t>2-20-202-2014-006</t>
  </si>
  <si>
    <t>Edgar Aguilar Gutierrez</t>
  </si>
  <si>
    <t>2-20-202-2014-007</t>
  </si>
  <si>
    <t>Eleuterio Gonzalez G.</t>
  </si>
  <si>
    <t>2-20-202-2014-008</t>
  </si>
  <si>
    <t>Escuela De Escritores</t>
  </si>
  <si>
    <t>2-20-202-2014-009</t>
  </si>
  <si>
    <t>Enrique Villanueva B.</t>
  </si>
  <si>
    <t>2-20-202-2014-010</t>
  </si>
  <si>
    <t>Erik Alberto Arteaga</t>
  </si>
  <si>
    <t>2-20-202-2014-011</t>
  </si>
  <si>
    <t>Edda Aurora Gongora</t>
  </si>
  <si>
    <t>2-20-202-2014-012</t>
  </si>
  <si>
    <t>Elsa Magdalena Bermudez</t>
  </si>
  <si>
    <t>2-20-202-2014-013</t>
  </si>
  <si>
    <t>Elias Barajas</t>
  </si>
  <si>
    <t>2-20-202-2014-016</t>
  </si>
  <si>
    <t>Enrique Agüero Avalo</t>
  </si>
  <si>
    <t>2-20-202-2014-017</t>
  </si>
  <si>
    <t>Emineth Estela Guerrero Gallegos</t>
  </si>
  <si>
    <t>2-20-202-2014-018</t>
  </si>
  <si>
    <t>Emblemas Curtis</t>
  </si>
  <si>
    <t>2-20-202-2014-019</t>
  </si>
  <si>
    <t>Ernesto Muñoz Garcia</t>
  </si>
  <si>
    <t>2-20-202-2014-020</t>
  </si>
  <si>
    <t>Edgar Velasco Avalos</t>
  </si>
  <si>
    <t>2-20-202-2015-001</t>
  </si>
  <si>
    <t>F.P. Formacion De Partido</t>
  </si>
  <si>
    <t>2-20-202-2015-002</t>
  </si>
  <si>
    <t>Francisco Medrano G.</t>
  </si>
  <si>
    <t>2-20-202-2015-003</t>
  </si>
  <si>
    <t xml:space="preserve">Francisco A Lechuga </t>
  </si>
  <si>
    <t>2-20-202-2015-004</t>
  </si>
  <si>
    <t>Fernando Franco Sevilla</t>
  </si>
  <si>
    <t>2-20-202-2015-005</t>
  </si>
  <si>
    <t>Francisco De Borja D.</t>
  </si>
  <si>
    <t>2-20-202-2015-006</t>
  </si>
  <si>
    <t>Fernando Rodriguez G.</t>
  </si>
  <si>
    <t>2-20-202-2015-007</t>
  </si>
  <si>
    <t>Fernando Balbuena C.</t>
  </si>
  <si>
    <t>2-20-202-2015-008</t>
  </si>
  <si>
    <t>Federacion Mexicana C.</t>
  </si>
  <si>
    <t>2-20-202-2015-009</t>
  </si>
  <si>
    <t>Flor Palmero Tadeo</t>
  </si>
  <si>
    <t>2-20-202-2015-011</t>
  </si>
  <si>
    <t>Fausto Arias Cortes</t>
  </si>
  <si>
    <t>2-20-202-2015-013</t>
  </si>
  <si>
    <t>Federico Castillo Alegría</t>
  </si>
  <si>
    <t>Fernando Corral Salamanca</t>
  </si>
  <si>
    <t>2-20-202-2016-001</t>
  </si>
  <si>
    <t>Gilberto Baleon Reyes</t>
  </si>
  <si>
    <t>2-20-202-2016-003</t>
  </si>
  <si>
    <t>Gea Grupo De Economistas</t>
  </si>
  <si>
    <t>2-20-202-2016-005</t>
  </si>
  <si>
    <t>General De Seguros</t>
  </si>
  <si>
    <t>2-20-202-2016-006</t>
  </si>
  <si>
    <t>Grupo Seinco</t>
  </si>
  <si>
    <t>2-20-202-2016-008</t>
  </si>
  <si>
    <t>2-20-202-2016-009</t>
  </si>
  <si>
    <t>Guillermo Porter Romero</t>
  </si>
  <si>
    <t>2-20-202-2016-011</t>
  </si>
  <si>
    <t>2-20-202-2016-012</t>
  </si>
  <si>
    <t>Gustavo Diaz Rodriguez</t>
  </si>
  <si>
    <t>2-20-202-2016-014</t>
  </si>
  <si>
    <t>2-20-202-2016-015</t>
  </si>
  <si>
    <t>Gustavo Adolfo Castañeda Gonzalez</t>
  </si>
  <si>
    <t>2-20-202-2016-017</t>
  </si>
  <si>
    <t>Gilberto Galvez Lopez</t>
  </si>
  <si>
    <t>2-20-202-2016-018</t>
  </si>
  <si>
    <t>German Horacio Flores Cervantes</t>
  </si>
  <si>
    <t>2-20-202-2017-001</t>
  </si>
  <si>
    <t>Hotel Flamingos</t>
  </si>
  <si>
    <t>2-20-202-2017-002</t>
  </si>
  <si>
    <t>Hoteles Puerto Bello</t>
  </si>
  <si>
    <t>2-20-202-2017-003</t>
  </si>
  <si>
    <t>Hoteles Turismo, S.A. De</t>
  </si>
  <si>
    <t>2-20-202-2017-004</t>
  </si>
  <si>
    <t>Hugo Rene Sanchez Morales</t>
  </si>
  <si>
    <t>2-20-202-2017-005</t>
  </si>
  <si>
    <t>Hector Bonilla</t>
  </si>
  <si>
    <t>2-20-202-2017-006</t>
  </si>
  <si>
    <t>Hector Castillo Juarez</t>
  </si>
  <si>
    <t>2-20-202-2017-007</t>
  </si>
  <si>
    <t>Hotel Costa Brava, S.A.</t>
  </si>
  <si>
    <t>2-20-202-2017-008</t>
  </si>
  <si>
    <t>Hotelera Galerias, S.A.</t>
  </si>
  <si>
    <t>2-20-202-2017-010</t>
  </si>
  <si>
    <t>Humberto Garcia G.</t>
  </si>
  <si>
    <t>2-20-202-2017-012</t>
  </si>
  <si>
    <t>Hoteles King, S.A. de C.V.</t>
  </si>
  <si>
    <t>2-20-202-2017-013</t>
  </si>
  <si>
    <t>Hotel Premier, S.A.</t>
  </si>
  <si>
    <t>2-20-202-2017-014</t>
  </si>
  <si>
    <t>Hotel Plaza Independencia, S.A. de C.V.</t>
  </si>
  <si>
    <t>2-20-202-2017-015</t>
  </si>
  <si>
    <t>Herman Fernando Dominguez Lozano</t>
  </si>
  <si>
    <t>2-20-202-2018-001</t>
  </si>
  <si>
    <t>Imss</t>
  </si>
  <si>
    <t>2-20-202-2018-002</t>
  </si>
  <si>
    <t>Importadora Y Comerc</t>
  </si>
  <si>
    <t>2-20-202-2018-003</t>
  </si>
  <si>
    <t>Ismael Castillo Duran</t>
  </si>
  <si>
    <t>2-20-202-2018-004</t>
  </si>
  <si>
    <t>Industrias Miranda S.A..</t>
  </si>
  <si>
    <t>2-20-202-2018-006</t>
  </si>
  <si>
    <t>Impactos Frecuencia Y</t>
  </si>
  <si>
    <t>2-20-202-2018-007</t>
  </si>
  <si>
    <t>Ignacio Langarica Q.</t>
  </si>
  <si>
    <t>2-20-202-2018-008</t>
  </si>
  <si>
    <t>I.S.A. Corporativo, S.A. D</t>
  </si>
  <si>
    <t>2-20-202-2018-011</t>
  </si>
  <si>
    <t>Irma Fuentes Gonzalez</t>
  </si>
  <si>
    <t>2-20-202-2018-012</t>
  </si>
  <si>
    <t>Ignacio Molina Santana</t>
  </si>
  <si>
    <t>2-20-202-2018-013</t>
  </si>
  <si>
    <t>Integra Businnes Consulants</t>
  </si>
  <si>
    <t>2-20-202-2018-014</t>
  </si>
  <si>
    <t>Ivonne Sandi Ortiz</t>
  </si>
  <si>
    <t>2-20-202-2018-015</t>
  </si>
  <si>
    <t>Imprenta Geographics</t>
  </si>
  <si>
    <t>2-20-202-2019-001</t>
  </si>
  <si>
    <t>Javier Lopez Gonzalez</t>
  </si>
  <si>
    <t>2-20-202-2019-002</t>
  </si>
  <si>
    <t>Jesus Armando Cabrer</t>
  </si>
  <si>
    <t>2-20-202-2019-003</t>
  </si>
  <si>
    <t>Joaquin Sanchez Y Cas</t>
  </si>
  <si>
    <t>2-20-202-2019-004</t>
  </si>
  <si>
    <t>Jose Luis Zumaya  Galic</t>
  </si>
  <si>
    <t>2-20-202-2019-005</t>
  </si>
  <si>
    <t>Josefa Santamaria A.</t>
  </si>
  <si>
    <t>2-20-202-2019-007</t>
  </si>
  <si>
    <t>Jose Manuel Del Rio V.</t>
  </si>
  <si>
    <t>2-20-202-2019-009</t>
  </si>
  <si>
    <t>Jazbel Zacatelco Rivero</t>
  </si>
  <si>
    <t>2-20-202-2019-010</t>
  </si>
  <si>
    <t>Jorge Espinoza Moreno</t>
  </si>
  <si>
    <t>2-20-202-2019-011</t>
  </si>
  <si>
    <t>Jesus Quintero Ordaz</t>
  </si>
  <si>
    <t>2-20-202-2019-012</t>
  </si>
  <si>
    <t>Jesus Ampudia Rueda</t>
  </si>
  <si>
    <t>2-20-202-2019-015</t>
  </si>
  <si>
    <t>Jose Andres Pablo Perez</t>
  </si>
  <si>
    <t>2-20-202-2019-016</t>
  </si>
  <si>
    <t>Jose Alfredo Fernandez</t>
  </si>
  <si>
    <t>2-20-202-2019-017</t>
  </si>
  <si>
    <t>Juventino Cortaza S.</t>
  </si>
  <si>
    <t>2-20-202-2019-018</t>
  </si>
  <si>
    <t>Juan Jose Escobar R.</t>
  </si>
  <si>
    <t>2-20-202-2019-019</t>
  </si>
  <si>
    <t>Jorge Duran Canto</t>
  </si>
  <si>
    <t>2-20-202-2019-020</t>
  </si>
  <si>
    <t>2-20-202-2019-021</t>
  </si>
  <si>
    <t>Jesus Cañas Mendizabal</t>
  </si>
  <si>
    <t>2-20-202-2019-022</t>
  </si>
  <si>
    <t>Jose Antono Gonzalez</t>
  </si>
  <si>
    <t>2-20-202-2019-023</t>
  </si>
  <si>
    <t xml:space="preserve">Martin Matias SAntiago                            </t>
  </si>
  <si>
    <t xml:space="preserve">Agustin Castro Benitez                            </t>
  </si>
  <si>
    <t>1-10-103-1031-082</t>
  </si>
  <si>
    <t xml:space="preserve">Martin SAnchez Ortiz                              </t>
  </si>
  <si>
    <t xml:space="preserve">Alicia Ibarra Espinoza                            </t>
  </si>
  <si>
    <t xml:space="preserve">Ana Maria Camacho Garcia                          </t>
  </si>
  <si>
    <t xml:space="preserve">Aurelio Ibarra Ramirez                            </t>
  </si>
  <si>
    <t xml:space="preserve">Delia Ruvalcaba Ramirez                           </t>
  </si>
  <si>
    <t>Lauro Gonzalez Ortiz</t>
  </si>
  <si>
    <t xml:space="preserve">Luis Abel Reyes Flores                            </t>
  </si>
  <si>
    <t xml:space="preserve">Ma. de la Luz SAnchez                             </t>
  </si>
  <si>
    <t xml:space="preserve">Rafael Aguilar SAndoval                           </t>
  </si>
  <si>
    <t xml:space="preserve">Ramiro Rosales SAnchez                            </t>
  </si>
  <si>
    <t xml:space="preserve">Edgar SAul Paredes Flores                         </t>
  </si>
  <si>
    <t>Sandra Luz Ceron Gonzalez</t>
  </si>
  <si>
    <t xml:space="preserve">Teresa Barrios Casillas                           </t>
  </si>
  <si>
    <t xml:space="preserve">Fernando Delgadillo Topete                        </t>
  </si>
  <si>
    <t xml:space="preserve">Juan Alberto Ramos Hernandez                      </t>
  </si>
  <si>
    <t>Anyeli Ceballos Ochoa</t>
  </si>
  <si>
    <t>Maria Fabiola Martinez Ponce</t>
  </si>
  <si>
    <t>Luis Armando Ruelas Ruiz</t>
  </si>
  <si>
    <t>Comité Directivo Estatal de Nayarit</t>
  </si>
  <si>
    <t xml:space="preserve">Andres Gomez Alvarez                              </t>
  </si>
  <si>
    <t xml:space="preserve">Heriberto Gomez Aguilar                           </t>
  </si>
  <si>
    <t xml:space="preserve">Cuauhtemoc SAnchez Barron                         </t>
  </si>
  <si>
    <t>Ma. Guadalupe Licea Murillo</t>
  </si>
  <si>
    <t xml:space="preserve">Norma Rocio Davalos Raygoza                       </t>
  </si>
  <si>
    <t xml:space="preserve">Jose Aviña Delgado                                </t>
  </si>
  <si>
    <t xml:space="preserve">Miguel Angel Garcia Mora                          </t>
  </si>
  <si>
    <t xml:space="preserve">Alejandro Lazaro Mateos                           </t>
  </si>
  <si>
    <t xml:space="preserve">Armando Palomec Ambrosio                          </t>
  </si>
  <si>
    <t xml:space="preserve">Bartolome Hernandez                               </t>
  </si>
  <si>
    <t xml:space="preserve">Carlos G Alonso Pastelin                          </t>
  </si>
  <si>
    <t xml:space="preserve">Columba Carreño Diaz                              </t>
  </si>
  <si>
    <t xml:space="preserve">Elfa Ines Gallardo Hernandez                      </t>
  </si>
  <si>
    <t xml:space="preserve">Emilio SAntiago Cruz                              </t>
  </si>
  <si>
    <t xml:space="preserve">Felix Serrano Ventura                             </t>
  </si>
  <si>
    <t xml:space="preserve">Gustavo Velasquez Lavariega                       </t>
  </si>
  <si>
    <t xml:space="preserve">Heber Velasco Hernandez                           </t>
  </si>
  <si>
    <t xml:space="preserve">Hector Gregorio Lepiz Idelfonso                   </t>
  </si>
  <si>
    <t xml:space="preserve">Ignacio Marino Armengol Morales                   </t>
  </si>
  <si>
    <t xml:space="preserve">Irasema Elida Aguilar Ramos                       </t>
  </si>
  <si>
    <t xml:space="preserve">Jaime Espinoza Cruz                               </t>
  </si>
  <si>
    <t xml:space="preserve">Jose Alberto Acevedo Mendoza                      </t>
  </si>
  <si>
    <t xml:space="preserve">Jose Fco. Melo Torres                             </t>
  </si>
  <si>
    <t xml:space="preserve">Juan Rafael Olmos Aguilera                        </t>
  </si>
  <si>
    <t xml:space="preserve">Juventino D Mendoza  Castillo                     </t>
  </si>
  <si>
    <t xml:space="preserve">Manuel F Hernandez Olivera                        </t>
  </si>
  <si>
    <t xml:space="preserve">Marcoz Ramirez Juliana                            </t>
  </si>
  <si>
    <t>Mario Arturo Mendoza Flores</t>
  </si>
  <si>
    <t xml:space="preserve">Michel Tanuz Cruz                                 </t>
  </si>
  <si>
    <t xml:space="preserve">Miguel Angel Arenas Mendez                        </t>
  </si>
  <si>
    <t xml:space="preserve">Miguel Angel Canton Barrita                       </t>
  </si>
  <si>
    <t xml:space="preserve">Miguel Angel Vasquez Nava                         </t>
  </si>
  <si>
    <t xml:space="preserve">Nancy Garcia Ruiz                                 </t>
  </si>
  <si>
    <t xml:space="preserve">Neftali Monico Osorio Osorio                      </t>
  </si>
  <si>
    <t xml:space="preserve">Rogelio Gomez Peralta                             </t>
  </si>
  <si>
    <t xml:space="preserve">Fausto Horacio Pineda Pelayo                      </t>
  </si>
  <si>
    <t xml:space="preserve">Pedro de Jesus Cancino SAntibañez                 </t>
  </si>
  <si>
    <t xml:space="preserve">Margarita Garcia Garcia                           </t>
  </si>
  <si>
    <t>Francisco Manuel Martinez Mendoza</t>
  </si>
  <si>
    <t xml:space="preserve">Silvia Gonzalez Carrillo                          </t>
  </si>
  <si>
    <t>Hitzetl Delfin Mesinas</t>
  </si>
  <si>
    <t>Hugo Mauricio Calderon Arriaga</t>
  </si>
  <si>
    <t xml:space="preserve">Beatriz Castañeda Pedro                           </t>
  </si>
  <si>
    <t xml:space="preserve">SAntiago Aguilar SAnchez                          </t>
  </si>
  <si>
    <t xml:space="preserve">Cecilio Lopez Alarcon                             </t>
  </si>
  <si>
    <t>Carlos Leyva Castellanos</t>
  </si>
  <si>
    <t>Octavio Gasca Alonso</t>
  </si>
  <si>
    <t xml:space="preserve">Eulogio Ortega Guadalupe                          </t>
  </si>
  <si>
    <t xml:space="preserve">Maria Soledad de la Iglesia Urtiaga               </t>
  </si>
  <si>
    <t xml:space="preserve">Pedro Celestino Guzman Rodriguez                  </t>
  </si>
  <si>
    <t xml:space="preserve">Victor Hugo Alejo Torres                          </t>
  </si>
  <si>
    <t>Atilio Alberto Peralta</t>
  </si>
  <si>
    <t xml:space="preserve">Comité Estatal de Puebla                          </t>
  </si>
  <si>
    <t xml:space="preserve">Eliseo Cortez Torres                              </t>
  </si>
  <si>
    <t>Julio Cesar Vazquez Gil</t>
  </si>
  <si>
    <t>2-20-202-2019-024</t>
  </si>
  <si>
    <t>Jose Valentin Salazar</t>
  </si>
  <si>
    <t>2-20-202-2019-025</t>
  </si>
  <si>
    <t>2-20-202-2019-027</t>
  </si>
  <si>
    <t>Jorge Tamez Gonzalez</t>
  </si>
  <si>
    <t>2-20-202-2019-028</t>
  </si>
  <si>
    <t>Jose Antonio Tress Jimenez</t>
  </si>
  <si>
    <t>2-20-202-2019-029</t>
  </si>
  <si>
    <t>Jose Antonio Topete Meza</t>
  </si>
  <si>
    <t>2-20-202-2019-030</t>
  </si>
  <si>
    <t>Jorge Ignacio Federico Sánchez Martínez</t>
  </si>
  <si>
    <t>2-20-202-2019-031</t>
  </si>
  <si>
    <t>Jose Joaquin Gonzalez</t>
  </si>
  <si>
    <t>2-20-202-2019-033</t>
  </si>
  <si>
    <t>2-20-202-2019-034</t>
  </si>
  <si>
    <t>Jose De Jesus Paredes Flores</t>
  </si>
  <si>
    <t>2-20-202-2019-035</t>
  </si>
  <si>
    <t>Jose Ramon Berganza Escorza</t>
  </si>
  <si>
    <t>2-20-202-2019-037</t>
  </si>
  <si>
    <t>Juan Armando Ruiz Hernandez</t>
  </si>
  <si>
    <t>2-20-202-2019-038</t>
  </si>
  <si>
    <t>Jonathan Abreu Dominguez</t>
  </si>
  <si>
    <t>2-20-202-2019-039</t>
  </si>
  <si>
    <t>Jorge Muñoz Castro</t>
  </si>
  <si>
    <t>2-20-202-2020-001</t>
  </si>
  <si>
    <t>Kasa Automotriz, S.A. D</t>
  </si>
  <si>
    <t>2-20-202-2020-002</t>
  </si>
  <si>
    <t>Karla Lizbeth Morales</t>
  </si>
  <si>
    <t>2-20-202-2021-001</t>
  </si>
  <si>
    <t>Luis Alfredo Aparicio</t>
  </si>
  <si>
    <t>2-20-202-2021-002</t>
  </si>
  <si>
    <t>Luis Martinez Flores</t>
  </si>
  <si>
    <t>2-20-202-2021-003</t>
  </si>
  <si>
    <t>Luis Felipe Kobhe Jiras</t>
  </si>
  <si>
    <t>2-20-202-2021-004</t>
  </si>
  <si>
    <t>Luis Gutierrez Rodriguez</t>
  </si>
  <si>
    <t>2-20-202-2021-005</t>
  </si>
  <si>
    <t>Luis Ernesto Guevara</t>
  </si>
  <si>
    <t>2-20-202-2021-006</t>
  </si>
  <si>
    <t>Luis Antonio Ortiz P.</t>
  </si>
  <si>
    <t>2-20-202-2021-007</t>
  </si>
  <si>
    <t>2-20-202-2021-008</t>
  </si>
  <si>
    <t>La Opinión De Uruapan</t>
  </si>
  <si>
    <t>2-20-202-2021-012</t>
  </si>
  <si>
    <t>Luis Arturo Cornejo Alatorre</t>
  </si>
  <si>
    <t>2-20-202-2022-001</t>
  </si>
  <si>
    <t>Marco Pablo Damian S.</t>
  </si>
  <si>
    <t>2-20-202-2022-002</t>
  </si>
  <si>
    <t>Maria Fernanda Vazque</t>
  </si>
  <si>
    <t>2-20-202-2022-003</t>
  </si>
  <si>
    <t>Maria Del Lucero  B.</t>
  </si>
  <si>
    <t>2-20-202-2022-004</t>
  </si>
  <si>
    <t>Miguel Angel Flores G.</t>
  </si>
  <si>
    <t>2-20-202-2022-006</t>
  </si>
  <si>
    <t>Martha Angelica Tagle</t>
  </si>
  <si>
    <t>2-20-202-2022-007</t>
  </si>
  <si>
    <t>2-20-202-2022-008</t>
  </si>
  <si>
    <t>Monica Nieves Domingo</t>
  </si>
  <si>
    <t>2-20-202-2022-009</t>
  </si>
  <si>
    <t>Maria Del Rocio Lizaso</t>
  </si>
  <si>
    <t>2-20-202-2022-011</t>
  </si>
  <si>
    <t>Maria Del Rocio Galicia</t>
  </si>
  <si>
    <t>2-20-202-2022-014</t>
  </si>
  <si>
    <t>Misael Mendez Martinez</t>
  </si>
  <si>
    <t>2-20-202-2022-015</t>
  </si>
  <si>
    <t xml:space="preserve">Medios Produccion De </t>
  </si>
  <si>
    <t>2-20-202-2022-016</t>
  </si>
  <si>
    <t>Maxsegparmil, S.A. De C</t>
  </si>
  <si>
    <t>2-20-202-2022-017</t>
  </si>
  <si>
    <t>Maria Trinidad Garcia</t>
  </si>
  <si>
    <t>2-20-202-2022-018</t>
  </si>
  <si>
    <t>Maria Luisa Samano</t>
  </si>
  <si>
    <t>2-20-202-2022-019</t>
  </si>
  <si>
    <t>Manuel Carrasco Lope</t>
  </si>
  <si>
    <t>2-20-202-2022-023</t>
  </si>
  <si>
    <t>Manuel Hernandez Jimen</t>
  </si>
  <si>
    <t>2-20-202-2022-024</t>
  </si>
  <si>
    <t>Maria De Lourdes Arac</t>
  </si>
  <si>
    <t>2-20-202-2022-025</t>
  </si>
  <si>
    <t>Marian Zenil Mendez</t>
  </si>
  <si>
    <t>2-20-202-2022-026</t>
  </si>
  <si>
    <t>Mario Margarito Alma</t>
  </si>
  <si>
    <t>2-20-202-2022-027</t>
  </si>
  <si>
    <t>Maria Cruz Garcia S.</t>
  </si>
  <si>
    <t>2-20-202-2022-029</t>
  </si>
  <si>
    <t>Maria Teresa Katia Ont</t>
  </si>
  <si>
    <t>2-20-202-2022-031</t>
  </si>
  <si>
    <t>Manuel Bernardo Carbonell Ortega</t>
  </si>
  <si>
    <t>2-20-202-2022-033</t>
  </si>
  <si>
    <t>Maria Del Carmen Salvatori Bronca</t>
  </si>
  <si>
    <t>2-20-202-2022-034</t>
  </si>
  <si>
    <t>Macro Copias, S.A. de C.V.</t>
  </si>
  <si>
    <t>2-20-202-2022-035</t>
  </si>
  <si>
    <t>Maria Elena Sanchez M.</t>
  </si>
  <si>
    <t>2-20-202-2022-036</t>
  </si>
  <si>
    <t>Material Grafica, S.A. de C.V.</t>
  </si>
  <si>
    <t>2-20-202-2022-037</t>
  </si>
  <si>
    <t>Moises Arellano Salas</t>
  </si>
  <si>
    <t>2-20-202-2022-038</t>
  </si>
  <si>
    <t>Maria Del Carmen Herrera Hernández</t>
  </si>
  <si>
    <t>2-20-202-2022-039</t>
  </si>
  <si>
    <t>Maria Rosa Tress Jimen</t>
  </si>
  <si>
    <t>2-20-202-2022-040</t>
  </si>
  <si>
    <t>Mari Guadalupe Rodr</t>
  </si>
  <si>
    <t>2-20-202-2022-042</t>
  </si>
  <si>
    <t>Maria Barbara Marin</t>
  </si>
  <si>
    <t>2-20-202-2022-043</t>
  </si>
  <si>
    <t>Martha Beatriz Cordo</t>
  </si>
  <si>
    <t>2-20-202-2022-044</t>
  </si>
  <si>
    <t>Margarita Madrid Gomez</t>
  </si>
  <si>
    <t>2-20-202-2023-001</t>
  </si>
  <si>
    <t>Nextel De Mexico, S.A. de C.V.</t>
  </si>
  <si>
    <t>2-20-202-2023-002</t>
  </si>
  <si>
    <t>Norma Teresa Contrer</t>
  </si>
  <si>
    <t>2-20-202-2023-003</t>
  </si>
  <si>
    <t>Nelly Del Carmen Vargas Pérez</t>
  </si>
  <si>
    <t>2-20-202-2025-001</t>
  </si>
  <si>
    <t>Office Depot De Mexico</t>
  </si>
  <si>
    <t>2-20-202-2025-002</t>
  </si>
  <si>
    <t>Omar Jimenez De Leon</t>
  </si>
  <si>
    <t>2-20-202-2025-003</t>
  </si>
  <si>
    <t>Oscar Ceballos</t>
  </si>
  <si>
    <t>2-20-202-2026-001</t>
  </si>
  <si>
    <t>Pedro Ismael Bribiesca</t>
  </si>
  <si>
    <t>2-20-202-2026-002</t>
  </si>
  <si>
    <t>Productora Comercia</t>
  </si>
  <si>
    <t>2-20-202-2026-003</t>
  </si>
  <si>
    <t>Publicidad Serna, S.A. de C.V.</t>
  </si>
  <si>
    <t>2-20-202-2026-004</t>
  </si>
  <si>
    <t>Pedro Jimenez Leon</t>
  </si>
  <si>
    <t>2-20-202-2026-005</t>
  </si>
  <si>
    <t>Punto Magenta, S.A. De</t>
  </si>
  <si>
    <t>2-20-202-2026-006</t>
  </si>
  <si>
    <t>Publicidad Integral De</t>
  </si>
  <si>
    <t>2-20-202-2026-007</t>
  </si>
  <si>
    <t>Percepcion E Imagen E</t>
  </si>
  <si>
    <t>2-20-202-2026-008</t>
  </si>
  <si>
    <t>Pablo Feranndo Juarez</t>
  </si>
  <si>
    <t>2-20-202-2026-009</t>
  </si>
  <si>
    <t>Patricia Lanestosa Vidal</t>
  </si>
  <si>
    <t>2-20-202-2026-011</t>
  </si>
  <si>
    <t>Patricia Utrilla Corte</t>
  </si>
  <si>
    <t>2-20-202-2026-012</t>
  </si>
  <si>
    <t>Pad Creativo, S.A. de C.V.</t>
  </si>
  <si>
    <t>2-20-202-2028-002</t>
  </si>
  <si>
    <t>Roque Alonso Hernan</t>
  </si>
  <si>
    <t>2-20-202-2028-003</t>
  </si>
  <si>
    <t>Restaurantes Unidos</t>
  </si>
  <si>
    <t>2-20-202-2028-004</t>
  </si>
  <si>
    <t>Ruben Valenci Ab.</t>
  </si>
  <si>
    <t>2-20-202-2028-005</t>
  </si>
  <si>
    <t>Radiodifusoras Unidos</t>
  </si>
  <si>
    <t>2-20-202-2028-006</t>
  </si>
  <si>
    <t>Ricardo Mejia Zayas</t>
  </si>
  <si>
    <t>2-20-202-2028-008</t>
  </si>
  <si>
    <t xml:space="preserve">Aristides Rodriguez Aguilar                       </t>
  </si>
  <si>
    <t>Petrita Zuñiga Villaseñor</t>
  </si>
  <si>
    <t>Jesus Sabastian Campa Somuano</t>
  </si>
  <si>
    <t xml:space="preserve">Ricardo Sosa Martinez                             </t>
  </si>
  <si>
    <t xml:space="preserve">Francisco Hinojosa Maldonado                      </t>
  </si>
  <si>
    <t>D.F. Automotriz, S.A. de C.V.</t>
  </si>
  <si>
    <t xml:space="preserve">Jaime Celestino Liñan Tamaño                      </t>
  </si>
  <si>
    <t xml:space="preserve">Gloria Rodriguez Fonseca                          </t>
  </si>
  <si>
    <t xml:space="preserve">Juan Ramirez Martinez                             </t>
  </si>
  <si>
    <t xml:space="preserve">Alan Guevara Morales                              </t>
  </si>
  <si>
    <t xml:space="preserve">Amador Gutierrez Rodriguez                        </t>
  </si>
  <si>
    <t xml:space="preserve">David Guadalupe Peralta Soto                      </t>
  </si>
  <si>
    <t xml:space="preserve">Fausto Acosta Gonzalez                            </t>
  </si>
  <si>
    <t xml:space="preserve">Gloria Hilda Miranda A                            </t>
  </si>
  <si>
    <t xml:space="preserve">Guadalupe Aldaco Encinas                          </t>
  </si>
  <si>
    <t xml:space="preserve">Ignacio Cabrera Fernandez                         </t>
  </si>
  <si>
    <t xml:space="preserve">Javier Parra Castro                               </t>
  </si>
  <si>
    <t xml:space="preserve">Jorge Curlango Montague                           </t>
  </si>
  <si>
    <t xml:space="preserve">Leonel Peru                                       </t>
  </si>
  <si>
    <t xml:space="preserve">Manuel de Jesus Leon Zavala                       </t>
  </si>
  <si>
    <t xml:space="preserve">Oscar Luis Arguelles Mendez                       </t>
  </si>
  <si>
    <t xml:space="preserve">Veronica Bustamantes Gastelum                     </t>
  </si>
  <si>
    <t xml:space="preserve">Gerardo Lozano Cruz                               </t>
  </si>
  <si>
    <t xml:space="preserve">Benito Flores Castro                              </t>
  </si>
  <si>
    <t xml:space="preserve">Graciela de la Torre Ocampo                       </t>
  </si>
  <si>
    <t xml:space="preserve">Francisco Soto Garcia                             </t>
  </si>
  <si>
    <t xml:space="preserve">Milton Fimbres Coffey                             </t>
  </si>
  <si>
    <t xml:space="preserve">Guadalupe Patricia Palomares                      </t>
  </si>
  <si>
    <t xml:space="preserve">Alejandro Laguna Morales                          </t>
  </si>
  <si>
    <t xml:space="preserve">Alfredo Heredia Trujillo                          </t>
  </si>
  <si>
    <t xml:space="preserve">Andres Lopez Garcia                               </t>
  </si>
  <si>
    <t xml:space="preserve">Carmita Castellanos Gallegos                      </t>
  </si>
  <si>
    <t xml:space="preserve">Dravelio Gutierrez Laguna                         </t>
  </si>
  <si>
    <t xml:space="preserve">Edna Virginia Del . Izquierdo Segovia             </t>
  </si>
  <si>
    <t xml:space="preserve">Elias Cruz Diaz                                   </t>
  </si>
  <si>
    <t xml:space="preserve">Glenda Isela Jimenez Rodriguez                    </t>
  </si>
  <si>
    <t xml:space="preserve">Guadalupe Hernandez Jimenez                       </t>
  </si>
  <si>
    <t xml:space="preserve">Guadalupe Luna Perez                              </t>
  </si>
  <si>
    <t>Hotel Plaza Independencia,S.A. de C.V.</t>
  </si>
  <si>
    <t xml:space="preserve">Javier SAntiago Vargas Ramon                      </t>
  </si>
  <si>
    <t xml:space="preserve">Jesus Gonzalo Cardenas Hernandez                  </t>
  </si>
  <si>
    <t xml:space="preserve">Jonas Perez Acosta                                </t>
  </si>
  <si>
    <t xml:space="preserve">Jorge Ovando Reyes                                </t>
  </si>
  <si>
    <t xml:space="preserve">Jorge Perez de la Cruz                            </t>
  </si>
  <si>
    <t xml:space="preserve">Jose Isabel Lopez Jimenez                         </t>
  </si>
  <si>
    <t xml:space="preserve">Jose Juan Gonzalez Lago                           </t>
  </si>
  <si>
    <t xml:space="preserve">Jose Luis Paz Pacheco                             </t>
  </si>
  <si>
    <t xml:space="preserve">Juan Almeida Hernandez                            </t>
  </si>
  <si>
    <t xml:space="preserve">Juana Ovanda Contreras                            </t>
  </si>
  <si>
    <t xml:space="preserve">Lorenzo SAlvador Pardo Peña                       </t>
  </si>
  <si>
    <t xml:space="preserve">Luis Gonzalo Campos Gonzalez                      </t>
  </si>
  <si>
    <t xml:space="preserve">Marco Antonio  Cruz Ramirez                       </t>
  </si>
  <si>
    <t xml:space="preserve">Maria Claudia Sosa Garcia                         </t>
  </si>
  <si>
    <t xml:space="preserve">Maria Del Carmen Jimenez Hernandez                </t>
  </si>
  <si>
    <t xml:space="preserve">Moises Morales Felix                              </t>
  </si>
  <si>
    <t xml:space="preserve">Nadel Palma Alvarez                               </t>
  </si>
  <si>
    <t xml:space="preserve">Perla Micaela Dominguez Truj                      </t>
  </si>
  <si>
    <t xml:space="preserve">Proveeduria Y Construcciones 2000 SA de CV        </t>
  </si>
  <si>
    <t xml:space="preserve">Ramiro Novelo Berromo                             </t>
  </si>
  <si>
    <t xml:space="preserve">Ramon Rainero Perez Lopez                         </t>
  </si>
  <si>
    <t xml:space="preserve">Roberto Jimenez Rodriguez                         </t>
  </si>
  <si>
    <t xml:space="preserve">Rodolfo Tapia Mozo                                </t>
  </si>
  <si>
    <t xml:space="preserve">Venturina Craveo Arrivillaga                      </t>
  </si>
  <si>
    <t xml:space="preserve">Virginia Olan Ballester                           </t>
  </si>
  <si>
    <t xml:space="preserve">Zenaida Martinez Chable                           </t>
  </si>
  <si>
    <t>David Dominguez Bautista</t>
  </si>
  <si>
    <t>Tomas Marvaez Lopez</t>
  </si>
  <si>
    <t>Verónica López Uribe</t>
  </si>
  <si>
    <t xml:space="preserve">Enrique Gerardo Hernadez Espinoza                 </t>
  </si>
  <si>
    <t xml:space="preserve">Fernando Jimenez Rodriguez                        </t>
  </si>
  <si>
    <t xml:space="preserve">José Guadalupe Jiménez Rodríguez                  </t>
  </si>
  <si>
    <t>Anacira Narvaez Lopez</t>
  </si>
  <si>
    <t>Concepción Solis Castillo</t>
  </si>
  <si>
    <t xml:space="preserve">Guillermo Hernandez Jimenez                       </t>
  </si>
  <si>
    <t>Liliana Arias Perez</t>
  </si>
  <si>
    <t>Eddy Oswaldo Bocanegra</t>
  </si>
  <si>
    <t xml:space="preserve">Haydee del Carmen Solis Castillo </t>
  </si>
  <si>
    <t>Orbelin Jimenez Lopez</t>
  </si>
  <si>
    <t xml:space="preserve">Maria Esther Osorio Luna                          </t>
  </si>
  <si>
    <t xml:space="preserve">Liliana Arias Gonzalez                            </t>
  </si>
  <si>
    <t>Pedro Garcia Salazar</t>
  </si>
  <si>
    <t xml:space="preserve">Esther Suarez Gomez                               </t>
  </si>
  <si>
    <t>Maria del Pilar Camara Morales</t>
  </si>
  <si>
    <t xml:space="preserve">Aguayo Y Cía. S.A. de C.V.                        </t>
  </si>
  <si>
    <t xml:space="preserve">Angelica Maria Lara Mata                          </t>
  </si>
  <si>
    <t xml:space="preserve">Cinthia Gabriela Juárez                           </t>
  </si>
  <si>
    <t xml:space="preserve">Eunice Tovar Verde                                </t>
  </si>
  <si>
    <t xml:space="preserve">Gustavo González Reza                             </t>
  </si>
  <si>
    <t xml:space="preserve">Jorge Carstensen Lanz                             </t>
  </si>
  <si>
    <t xml:space="preserve">Jose de Jesús SAnchez R.                          </t>
  </si>
  <si>
    <t xml:space="preserve">León Pedro Alcala B.                              </t>
  </si>
  <si>
    <t>Maria Victoria Aguilera González</t>
  </si>
  <si>
    <t xml:space="preserve">Nicolas Mercado SAnchez                           </t>
  </si>
  <si>
    <t xml:space="preserve">Prograf, S.A. de C.V.                             </t>
  </si>
  <si>
    <t xml:space="preserve">SAlvador Flores R.                                </t>
  </si>
  <si>
    <t xml:space="preserve">Valentin H. Cruz Montejano                        </t>
  </si>
  <si>
    <t xml:space="preserve">Clara Rinete de SAlazar                           </t>
  </si>
  <si>
    <t>Felix Alejandro Martinez Zavala</t>
  </si>
  <si>
    <t>Hugo Javier Guillen Garza</t>
  </si>
  <si>
    <t>Oziel Herrera Sanchez</t>
  </si>
  <si>
    <t xml:space="preserve">Jose Octavio Ferrer Burgos                        </t>
  </si>
  <si>
    <t>Manuela del Carmen Gandora</t>
  </si>
  <si>
    <t xml:space="preserve">Raul Fuentes Delgado                              </t>
  </si>
  <si>
    <t xml:space="preserve">Irene Gama Gonzalez                               </t>
  </si>
  <si>
    <t xml:space="preserve">Alejandro Zapata Cabañas                          </t>
  </si>
  <si>
    <t xml:space="preserve">Alma Gramer Quiñones                              </t>
  </si>
  <si>
    <t xml:space="preserve">Alonso Herrera Prado                              </t>
  </si>
  <si>
    <t xml:space="preserve">Dario Villegas Morales                            </t>
  </si>
  <si>
    <t xml:space="preserve">Eduardo Cortez Macon                              </t>
  </si>
  <si>
    <t xml:space="preserve">Eduardo Flores Mora                               </t>
  </si>
  <si>
    <t xml:space="preserve">Eduardo Perez Roque                               </t>
  </si>
  <si>
    <t xml:space="preserve">Filiberto Cruz Arano                              </t>
  </si>
  <si>
    <t xml:space="preserve">Georgina Muñoz Hernández                          </t>
  </si>
  <si>
    <t xml:space="preserve">Jose Diez Leon                                    </t>
  </si>
  <si>
    <t xml:space="preserve">Jose Luis Nazario Ramirez                         </t>
  </si>
  <si>
    <t xml:space="preserve">Julio Cesar Burguete Garcia                       </t>
  </si>
  <si>
    <t xml:space="preserve">K.L. Comunicaciones Del Golfo, S.A. de C.V.       </t>
  </si>
  <si>
    <t xml:space="preserve">Lucila Diaz Ronner                                </t>
  </si>
  <si>
    <t xml:space="preserve">Marco Antonio Gonzalez Kuri                       </t>
  </si>
  <si>
    <t xml:space="preserve">Maria Amparo Alvarez Castilla                     </t>
  </si>
  <si>
    <t xml:space="preserve">Maria Victoria Sendon de Leon                     </t>
  </si>
  <si>
    <t xml:space="preserve">Mario Ulises Pereyra Esquivel                     </t>
  </si>
  <si>
    <t xml:space="preserve">Roberto SAnchez Ceballos                          </t>
  </si>
  <si>
    <t xml:space="preserve">SAmuel Maldonado Geron                            </t>
  </si>
  <si>
    <t xml:space="preserve">Sociedad Española de Beneficiencia                </t>
  </si>
  <si>
    <t xml:space="preserve">Victor Gonzalez SAnchez                           </t>
  </si>
  <si>
    <t xml:space="preserve">William Velasco Martinez                          </t>
  </si>
  <si>
    <t xml:space="preserve">Yoselin Perez Ulin                                </t>
  </si>
  <si>
    <t>Diego Florescano Perez</t>
  </si>
  <si>
    <t>Francisco Javier Guevara gomez</t>
  </si>
  <si>
    <t>david Ballesteros Garcia</t>
  </si>
  <si>
    <t xml:space="preserve">Dolores Reyes Bautista                            </t>
  </si>
  <si>
    <t xml:space="preserve">Mario Mejorada Rugerio                            </t>
  </si>
  <si>
    <t>adalberto Pilar Garcia</t>
  </si>
  <si>
    <t xml:space="preserve">Jesus Marin Garcia                                </t>
  </si>
  <si>
    <t>Jorge fernandez</t>
  </si>
  <si>
    <t xml:space="preserve">Maria Del Carmen Garcia Elias                     </t>
  </si>
  <si>
    <t>Cristina Paul Bonifant</t>
  </si>
  <si>
    <t xml:space="preserve">Anastacio Del Angel Roman                         </t>
  </si>
  <si>
    <t xml:space="preserve">Armando Limon Barradas                            </t>
  </si>
  <si>
    <t>Maricarmen Garcia Elias</t>
  </si>
  <si>
    <t>Ariel Wilbert Aguilar Rangel</t>
  </si>
  <si>
    <t xml:space="preserve">Bertha Martinez Estrada                           </t>
  </si>
  <si>
    <t>Fernando Rodriguez Hipolito</t>
  </si>
  <si>
    <t xml:space="preserve">Claudia Margarita Pensado Fernandez               </t>
  </si>
  <si>
    <t>Juan Jose Pelayo Roa</t>
  </si>
  <si>
    <t>Alejandro Dominguez  Ferraez</t>
  </si>
  <si>
    <t>Arafat Leal Hernandez</t>
  </si>
  <si>
    <t>Oscar Bravo Santos</t>
  </si>
  <si>
    <t>Maria de la Concepcion Rodriguez Feliciano</t>
  </si>
  <si>
    <t xml:space="preserve">Armando Chi Chim                                  </t>
  </si>
  <si>
    <t xml:space="preserve">Carlos Chacon Arcila                              </t>
  </si>
  <si>
    <t xml:space="preserve">Didier Marrufo Alcocer                            </t>
  </si>
  <si>
    <t xml:space="preserve">Effy Tours SA de CV                               </t>
  </si>
  <si>
    <t xml:space="preserve">Francisco Matos Campos                            </t>
  </si>
  <si>
    <t xml:space="preserve">Helmer Alcocer                                    </t>
  </si>
  <si>
    <t xml:space="preserve">Hernan Ruiz Morales                               </t>
  </si>
  <si>
    <t xml:space="preserve">Jose Eduardo Pacheco Duran                        </t>
  </si>
  <si>
    <t xml:space="preserve">Juan Carlos Gonzalez SAntos                       </t>
  </si>
  <si>
    <t xml:space="preserve">Luis Antonio Bacelis Tamayo                       </t>
  </si>
  <si>
    <t xml:space="preserve">Luisa Yam Cab                                     </t>
  </si>
  <si>
    <t xml:space="preserve">Manuel Ordaz Carrillo                             </t>
  </si>
  <si>
    <t xml:space="preserve">Manuel Paredes Gomez                              </t>
  </si>
  <si>
    <t xml:space="preserve">Maria Del Carmen Pacheco Vazquez                  </t>
  </si>
  <si>
    <t xml:space="preserve">Maria Isbel Canul Canche                          </t>
  </si>
  <si>
    <t xml:space="preserve">Noe Gongora Navarrete                             </t>
  </si>
  <si>
    <t xml:space="preserve">Organizacion Editorial Del Sureste S.A. de C.V.   </t>
  </si>
  <si>
    <t xml:space="preserve">Orlando Duran Y Medina                            </t>
  </si>
  <si>
    <t xml:space="preserve">Oziel Nicoli  Arguelles                           </t>
  </si>
  <si>
    <t xml:space="preserve">Suites Montejo                                    </t>
  </si>
  <si>
    <t xml:space="preserve">Urbavision SA de CV                               </t>
  </si>
  <si>
    <t xml:space="preserve">Wilberth Paredes Catzin                           </t>
  </si>
  <si>
    <t xml:space="preserve">Yolanda Beatriz Gonzalez Trejo                    </t>
  </si>
  <si>
    <t xml:space="preserve">Fermin Alejandro Uicab Caamal                     </t>
  </si>
  <si>
    <t>Gabriel Humberto Cabrera Granjo</t>
  </si>
  <si>
    <t xml:space="preserve">Armando Heredia Silva                             </t>
  </si>
  <si>
    <t xml:space="preserve">Rodolfo Arteaga Trillo                            </t>
  </si>
  <si>
    <t xml:space="preserve">Hector Balam SAbido                               </t>
  </si>
  <si>
    <t>Victor Perez Gomez</t>
  </si>
  <si>
    <t xml:space="preserve">Carlos Morales Trejo                              </t>
  </si>
  <si>
    <t>Carmen Maria Hernandez Albertos</t>
  </si>
  <si>
    <t xml:space="preserve">Suemy Canto SAlas                                 </t>
  </si>
  <si>
    <t xml:space="preserve">Pedro Ek Ay                                       </t>
  </si>
  <si>
    <t xml:space="preserve">Ramses Navarro Alonzo                             </t>
  </si>
  <si>
    <t>Victor Jesus Cocom CEH</t>
  </si>
  <si>
    <t xml:space="preserve">Antonio Rodriguez SAntiago                        </t>
  </si>
  <si>
    <t>Fidel Canul Bautista</t>
  </si>
  <si>
    <t>Diego Barrera Caceres</t>
  </si>
  <si>
    <t xml:space="preserve">Cristina Ayala Lopez                              </t>
  </si>
  <si>
    <t xml:space="preserve">Orlando Kumal Chimal                              </t>
  </si>
  <si>
    <t xml:space="preserve">Ricardo Pat Tun                                   </t>
  </si>
  <si>
    <t xml:space="preserve">Fermina Llanes Ceh                                </t>
  </si>
  <si>
    <t>Bernardino Chan Caamal</t>
  </si>
  <si>
    <t>Diego Fernando Avila Romero</t>
  </si>
  <si>
    <t>Victor Manuel Cab Martin</t>
  </si>
  <si>
    <t>Felipe Alcocer Aguilar</t>
  </si>
  <si>
    <t>Jose Anselmo UC Suarez</t>
  </si>
  <si>
    <t>Elias Caamal Be</t>
  </si>
  <si>
    <t>Daniel Kantun Villalobos</t>
  </si>
  <si>
    <t xml:space="preserve">Jimmy Abraham Dorantes Canul                      </t>
  </si>
  <si>
    <t xml:space="preserve">Cesar Alexander Carreño SAnchez                   </t>
  </si>
  <si>
    <t xml:space="preserve">Luis Alberto Gomez Fernandez                      </t>
  </si>
  <si>
    <t>Juan Jose Landa A</t>
  </si>
  <si>
    <t xml:space="preserve">Cesar Montes Morales                              </t>
  </si>
  <si>
    <t xml:space="preserve">Rafael Medina Abud                                </t>
  </si>
  <si>
    <t xml:space="preserve">Gilmer Castillo Gallegos                          </t>
  </si>
  <si>
    <t>Luis Alberto Diaz Escalante</t>
  </si>
  <si>
    <t xml:space="preserve">Francisco Perez Uribe                             </t>
  </si>
  <si>
    <t xml:space="preserve">Miguel Martinez Contreras                         </t>
  </si>
  <si>
    <t xml:space="preserve">Yesenia Ines Perez Medina                         </t>
  </si>
  <si>
    <t xml:space="preserve">Margarita SAnchez Ortiz                           </t>
  </si>
  <si>
    <t>Omar Alonso Quitanilla Resendiz</t>
  </si>
  <si>
    <t>Oscar Eduardo Velazquez Alvarez</t>
  </si>
  <si>
    <t>Maria Luisa Barrientos Salazar</t>
  </si>
  <si>
    <t>Blanca Rojas Gandarilla</t>
  </si>
  <si>
    <t>Ana Beatris Gomez Barrientos</t>
  </si>
  <si>
    <t xml:space="preserve">Maria Magdalena Romero Pacheco </t>
  </si>
  <si>
    <t>Ricarda Reyes Barrio</t>
  </si>
  <si>
    <t>Manuel Silerio Rutiaga</t>
  </si>
  <si>
    <t xml:space="preserve">Santiago Quintanilla Flores </t>
  </si>
  <si>
    <t>Eduardo Quiñones Gallegos</t>
  </si>
  <si>
    <t>Luisa Margarita Martinez Soto</t>
  </si>
  <si>
    <t xml:space="preserve">Rogelio Gomz Peralta                              </t>
  </si>
  <si>
    <t>Eduardo Villalobos Espejel</t>
  </si>
  <si>
    <t>Edith Trejo Torres</t>
  </si>
  <si>
    <t>Adolfo Zapata Lagune</t>
  </si>
  <si>
    <t>Alberto Garduño Torres</t>
  </si>
  <si>
    <t>Alejandra Fosado Rodriguez</t>
  </si>
  <si>
    <t>Alejandra Reta Lira</t>
  </si>
  <si>
    <t>Alejandro Cervantes</t>
  </si>
  <si>
    <t>Alejandro Chanona Burguete</t>
  </si>
  <si>
    <t>Alejandro Mario Echeverria</t>
  </si>
  <si>
    <t>Alma Rosa SAnchez O</t>
  </si>
  <si>
    <t>Amado Gualberto Treviño</t>
  </si>
  <si>
    <t>Ana Torres Gonzalez</t>
  </si>
  <si>
    <t>Antonio Guerrero</t>
  </si>
  <si>
    <t>Antonio Oaxaca Muñiz</t>
  </si>
  <si>
    <t>Arllet Robles Vieyra</t>
  </si>
  <si>
    <t>Arturo Jaime Ortiz B</t>
  </si>
  <si>
    <t>Aurora Gomez G</t>
  </si>
  <si>
    <t>Azucena Renteria</t>
  </si>
  <si>
    <t>Beatriz Solveig Peirce</t>
  </si>
  <si>
    <t>Brenda Patricia SAlina</t>
  </si>
  <si>
    <t>Briones Zapata Adrian</t>
  </si>
  <si>
    <t>Bernardo Flores Ortiz</t>
  </si>
  <si>
    <t>Bernardo García</t>
  </si>
  <si>
    <t>Carlos Gallardo Ruiz</t>
  </si>
  <si>
    <t>Convergencia</t>
  </si>
  <si>
    <t>Cuahtemoc Velasco A</t>
  </si>
  <si>
    <t>Daniela Bonilla</t>
  </si>
  <si>
    <t>Damoso Morales Ramirez</t>
  </si>
  <si>
    <t>Eduardo Delgado R</t>
  </si>
  <si>
    <t>Elias Cardenas Marquez</t>
  </si>
  <si>
    <t>Elizabeth Diaz Perez</t>
  </si>
  <si>
    <t>Elizabeth Diaz Rodriguez</t>
  </si>
  <si>
    <t>Eloy Garza Gonzalez</t>
  </si>
  <si>
    <t>Estela Vanesa Marin</t>
  </si>
  <si>
    <t>Elisa Gómez</t>
  </si>
  <si>
    <t>Fernando Perez Flores</t>
  </si>
  <si>
    <t>Francisco Carmona V</t>
  </si>
  <si>
    <t>Francisco Soto Aguirre</t>
  </si>
  <si>
    <t>Gabriela Martinez R</t>
  </si>
  <si>
    <t>Gerardo Sosa Albarran</t>
  </si>
  <si>
    <t>Herman Gomez Bruera</t>
  </si>
  <si>
    <t>Heather Jeanney Dashner Monk</t>
  </si>
  <si>
    <t>Jose Raúl Castellanos</t>
  </si>
  <si>
    <t>Jose Herrera Mendoza</t>
  </si>
  <si>
    <t>Jose Garduño Torres</t>
  </si>
  <si>
    <t>Juan Carlos Rodriguez</t>
  </si>
  <si>
    <t>Jorge Weatley Gonzalez</t>
  </si>
  <si>
    <t>Laura Grisel Medina</t>
  </si>
  <si>
    <t>Luis David Gonzalez</t>
  </si>
  <si>
    <t>Lorena Alvarez Trejo</t>
  </si>
  <si>
    <t>Lucero Bandala Cruz</t>
  </si>
  <si>
    <t>Martin Morales</t>
  </si>
  <si>
    <t>Marco Antonio</t>
  </si>
  <si>
    <t>Ma Del Carmen Cinta G</t>
  </si>
  <si>
    <t>Magdalena Sosa Ortega</t>
  </si>
  <si>
    <t>Manuel Noe Bello V</t>
  </si>
  <si>
    <t>Marco A Gonzalez Kuri</t>
  </si>
  <si>
    <t>Margarita Zapata Shod</t>
  </si>
  <si>
    <t>Maria Irene Gonzalez</t>
  </si>
  <si>
    <t>Miranda Davila Mayorca</t>
  </si>
  <si>
    <t>1-10-103-1031-097</t>
  </si>
  <si>
    <t>Martha Angelica Tagle Martinez</t>
  </si>
  <si>
    <t>Miguel Angel Soto Martinez</t>
  </si>
  <si>
    <t>Miguel Ruiz Cortes</t>
  </si>
  <si>
    <t>Miguel Guerrero Giles</t>
  </si>
  <si>
    <t>Nereida Elizabeth Mendoza</t>
  </si>
  <si>
    <t>Pedro Aguirre Ramirez</t>
  </si>
  <si>
    <t>1-10-103-1031-109</t>
  </si>
  <si>
    <t>Raquel Gomez Mendez</t>
  </si>
  <si>
    <t>1-10-103-1031-110</t>
  </si>
  <si>
    <t>Raúl Hernández</t>
  </si>
  <si>
    <t>Rosalia Cardenas Garcia</t>
  </si>
  <si>
    <t>1-10-103-1031-123</t>
  </si>
  <si>
    <t>Silvia Gonzalez Ruiz</t>
  </si>
  <si>
    <t>1-10-103-1031-124</t>
  </si>
  <si>
    <t>Sostenes Mario Ramirez Breton</t>
  </si>
  <si>
    <t>1-10-103-1031-129</t>
  </si>
  <si>
    <t>Telefonos de México, SA</t>
  </si>
  <si>
    <t>1-10-103-1031-141</t>
  </si>
  <si>
    <t>Vicente Bautista Ramirez</t>
  </si>
  <si>
    <t>Vania Roxana Avila Garcia</t>
  </si>
  <si>
    <t>Yadira Galvez</t>
  </si>
  <si>
    <t>Matha Elena</t>
  </si>
  <si>
    <t>1-10-103-1032-001</t>
  </si>
  <si>
    <t xml:space="preserve">Aldo Martinez B                                   </t>
  </si>
  <si>
    <t>1-10-103-1032-002</t>
  </si>
  <si>
    <t xml:space="preserve">Alvaro Castro Valenzuela                          </t>
  </si>
  <si>
    <t>1-10-103-1032-021</t>
  </si>
  <si>
    <t xml:space="preserve">Bibiana Hernandez                                 </t>
  </si>
  <si>
    <t>1-10-103-1032-041</t>
  </si>
  <si>
    <t xml:space="preserve">Coyolxauhqui Robles A                             </t>
  </si>
  <si>
    <t>1-10-103-1032-061</t>
  </si>
  <si>
    <t xml:space="preserve">Daniela Gonzalez                                  </t>
  </si>
  <si>
    <t>1-10-103-1032-081</t>
  </si>
  <si>
    <t xml:space="preserve">Eduardo Fernandez Armadaiz                        </t>
  </si>
  <si>
    <t>1-10-103-1032-121</t>
  </si>
  <si>
    <t xml:space="preserve">Gabriel Villegas Ayub                             </t>
  </si>
  <si>
    <t>1-10-103-1032-122</t>
  </si>
  <si>
    <t xml:space="preserve">Gustavo Negrete Sierra                            </t>
  </si>
  <si>
    <t>1-10-103-1032-142</t>
  </si>
  <si>
    <t xml:space="preserve">Hector Gonzalez Mocken                            </t>
  </si>
  <si>
    <t>1-10-103-1032-143</t>
  </si>
  <si>
    <t xml:space="preserve">Hector Ramon Molinar Apodaca                      </t>
  </si>
  <si>
    <t>1-10-103-1032-181</t>
  </si>
  <si>
    <t xml:space="preserve">Jorge Orona Tello                                 </t>
  </si>
  <si>
    <t>1-10-103-1032-182</t>
  </si>
  <si>
    <t xml:space="preserve">Jorge SAnchez Alcocer                             </t>
  </si>
  <si>
    <t>1-10-103-1032-183</t>
  </si>
  <si>
    <t xml:space="preserve">Jose Luis Gonzalez Mocken                         </t>
  </si>
  <si>
    <t>1-10-103-1032-184</t>
  </si>
  <si>
    <t xml:space="preserve">Josefina Hernandez Garcia                         </t>
  </si>
  <si>
    <t>1-10-103-1032-185</t>
  </si>
  <si>
    <t xml:space="preserve">Juan SAnchez SArmiento                            </t>
  </si>
  <si>
    <t>1-10-103-1032-222</t>
  </si>
  <si>
    <t xml:space="preserve">Luis Alberto Chapa Zamarron                       </t>
  </si>
  <si>
    <t>1-10-103-1032-223</t>
  </si>
  <si>
    <t xml:space="preserve">Luis Hector Lara                                  </t>
  </si>
  <si>
    <t>1-10-103-1032-241</t>
  </si>
  <si>
    <t xml:space="preserve">Manuel Hernandez Soltero                          </t>
  </si>
  <si>
    <t>1-10-103-1032-242</t>
  </si>
  <si>
    <t xml:space="preserve">Maria Teresa Manriquez                            </t>
  </si>
  <si>
    <t>1-10-103-1032-243</t>
  </si>
  <si>
    <t xml:space="preserve">Mario Alberto Melgar                              </t>
  </si>
  <si>
    <t>1-10-103-1032-244</t>
  </si>
  <si>
    <t>1-10-103-1032-245</t>
  </si>
  <si>
    <t xml:space="preserve">Martin Chaparro                                   </t>
  </si>
  <si>
    <t>1-10-103-1032-281</t>
  </si>
  <si>
    <t xml:space="preserve">Octavio Bustillos Mendoza                         </t>
  </si>
  <si>
    <t>1-10-103-1032-282</t>
  </si>
  <si>
    <t xml:space="preserve">Oscar Ibarra                                      </t>
  </si>
  <si>
    <t>1-10-103-1032-302</t>
  </si>
  <si>
    <t xml:space="preserve">Patricia Borunda Lara                             </t>
  </si>
  <si>
    <t>1-10-103-1032-341</t>
  </si>
  <si>
    <t xml:space="preserve">Ramona de la Cruz                                 </t>
  </si>
  <si>
    <t>1-10-103-1032-342</t>
  </si>
  <si>
    <t xml:space="preserve">Raul Gonzalez SAnchez                             </t>
  </si>
  <si>
    <t>1-10-103-1032-361</t>
  </si>
  <si>
    <t xml:space="preserve">SAlvador Magaña Perez                             </t>
  </si>
  <si>
    <t>1-10-103-1032-362</t>
  </si>
  <si>
    <t xml:space="preserve">Susana Gutierrez Tapia                            </t>
  </si>
  <si>
    <t>1-10-103-1032-381</t>
  </si>
  <si>
    <t>Teresa Manriquez Pereyra</t>
  </si>
  <si>
    <t>1-10-103-1032-421</t>
  </si>
  <si>
    <t xml:space="preserve">Velia Vazquez Bernal                              </t>
  </si>
  <si>
    <t>1-10-103-1032-422</t>
  </si>
  <si>
    <t xml:space="preserve">Victor Lazos Herrera                              </t>
  </si>
  <si>
    <t>1-10-103-1032-423</t>
  </si>
  <si>
    <t xml:space="preserve">Victor Manuel Mendoza Gonzalez                    </t>
  </si>
  <si>
    <t>1-10-103-1032-424</t>
  </si>
  <si>
    <t xml:space="preserve">Viviana Fernandez Fernandez                       </t>
  </si>
  <si>
    <t>1-10-103-1032-481</t>
  </si>
  <si>
    <t xml:space="preserve">Yesica Berumen Martinez                           </t>
  </si>
  <si>
    <t>1-10-103-1032-482</t>
  </si>
  <si>
    <t xml:space="preserve">Victoria Romero Portillo                          </t>
  </si>
  <si>
    <t>1-10-103-1032-484</t>
  </si>
  <si>
    <t xml:space="preserve">Gustavo Ramos Becerra                             </t>
  </si>
  <si>
    <t>1-10-103-1032-485</t>
  </si>
  <si>
    <t xml:space="preserve">Emma Patricia Ramos Romero                        </t>
  </si>
  <si>
    <t>1-10-103-1032-486</t>
  </si>
  <si>
    <t>Jose Antonio Cervantes Gurrola</t>
  </si>
  <si>
    <t>1-10-103-1032-487</t>
  </si>
  <si>
    <t xml:space="preserve">Eloy Lerma Fernandez                              </t>
  </si>
  <si>
    <t>1-10-103-1032-488</t>
  </si>
  <si>
    <t xml:space="preserve">Teresa Hermilia Borunda Jaime                     </t>
  </si>
  <si>
    <t>1-10-103-1032-489</t>
  </si>
  <si>
    <t xml:space="preserve">Fermin Ramirez Bertaud                            </t>
  </si>
  <si>
    <t>1-10-103-1032-490</t>
  </si>
  <si>
    <t xml:space="preserve">Francisco Aguirre Silva                           </t>
  </si>
  <si>
    <t>1-10-103-1032-491</t>
  </si>
  <si>
    <t xml:space="preserve">Ramon Alberto Elorza Neder                        </t>
  </si>
  <si>
    <t>1-10-103-1032-492</t>
  </si>
  <si>
    <t xml:space="preserve">Agustin Gonzalez Grijalva                         </t>
  </si>
  <si>
    <t>1-10-103-1032-493</t>
  </si>
  <si>
    <t xml:space="preserve">German Roberto Navarro Puebla                     </t>
  </si>
  <si>
    <t>1-10-103-1032-494</t>
  </si>
  <si>
    <t xml:space="preserve">Fernando Alvarez de la Peña                       </t>
  </si>
  <si>
    <t>1-10-103-1032-495</t>
  </si>
  <si>
    <t xml:space="preserve">Exiquio Antonio SAldaña Mendez                    </t>
  </si>
  <si>
    <t>1-10-103-1032-496</t>
  </si>
  <si>
    <t xml:space="preserve">Raul Rodarte Gonzalez                             </t>
  </si>
  <si>
    <t>1-10-103-1032-497</t>
  </si>
  <si>
    <t xml:space="preserve">Felipe Ordoñez Yañez                              </t>
  </si>
  <si>
    <t>Martha Elena Jimenez Cervantes</t>
  </si>
  <si>
    <t>1-10-103-1032-003</t>
  </si>
  <si>
    <t>1-10-103-1032-004</t>
  </si>
  <si>
    <t>1-10-103-1032-005</t>
  </si>
  <si>
    <t>1-10-103-1032-006</t>
  </si>
  <si>
    <t>1-10-103-1032-007</t>
  </si>
  <si>
    <t>1-10-103-1032-008</t>
  </si>
  <si>
    <t>1-10-103-1032-009</t>
  </si>
  <si>
    <t>1-10-103-1032-010</t>
  </si>
  <si>
    <t>1-10-103-1032-011</t>
  </si>
  <si>
    <t>1-10-103-1032-012</t>
  </si>
  <si>
    <t>1-10-103-1032-013</t>
  </si>
  <si>
    <t>1-10-103-1032-014</t>
  </si>
  <si>
    <t>1-10-103-1032-015</t>
  </si>
  <si>
    <t>1-10-103-1032-016</t>
  </si>
  <si>
    <t>1-10-103-1032-017</t>
  </si>
  <si>
    <t>1-10-103-1032-018</t>
  </si>
  <si>
    <t>1-10-103-1032-019</t>
  </si>
  <si>
    <t>1-10-103-1032-020</t>
  </si>
  <si>
    <t>1-10-103-1032-022</t>
  </si>
  <si>
    <t>1-10-103-1032-026</t>
  </si>
  <si>
    <t>1-10-103-1032-027</t>
  </si>
  <si>
    <t>1-10-103-1032-028</t>
  </si>
  <si>
    <t>1-10-103-1032-029</t>
  </si>
  <si>
    <t>1-10-103-1032-030</t>
  </si>
  <si>
    <t>1-10-103-1032-031</t>
  </si>
  <si>
    <t>1-10-103-1032-032</t>
  </si>
  <si>
    <t>1-10-103-1032-033</t>
  </si>
  <si>
    <t>1-10-103-1032-034</t>
  </si>
  <si>
    <t>1-10-103-1033-002</t>
  </si>
  <si>
    <t xml:space="preserve">Cde Baja California Norte                         </t>
  </si>
  <si>
    <t>1-10-103-1033-012</t>
  </si>
  <si>
    <t xml:space="preserve">Cde Guerrero                                      </t>
  </si>
  <si>
    <t>1-10-103-1033-014</t>
  </si>
  <si>
    <t xml:space="preserve">Cde Jalisco                                       </t>
  </si>
  <si>
    <t>1-10-103-1033-015</t>
  </si>
  <si>
    <t xml:space="preserve">Cde Edo. de México                                </t>
  </si>
  <si>
    <t>1-10-103-1033-020</t>
  </si>
  <si>
    <t xml:space="preserve">Cde Oaxaca                                        </t>
  </si>
  <si>
    <t>1-10-103-1033-021</t>
  </si>
  <si>
    <t xml:space="preserve">Cde Puebla                                        </t>
  </si>
  <si>
    <t>1-10-103-1033-028</t>
  </si>
  <si>
    <t xml:space="preserve">Cde Tamaulipas                                    </t>
  </si>
  <si>
    <t>1-10-103-1033-031</t>
  </si>
  <si>
    <t xml:space="preserve">Cde Yucatán                                       </t>
  </si>
  <si>
    <t>1-10-103-1033-001</t>
  </si>
  <si>
    <t xml:space="preserve">Cdm de Rosarito                                   </t>
  </si>
  <si>
    <t xml:space="preserve">Prestamo C.D.M. Cd. Del Carmen                    </t>
  </si>
  <si>
    <t>1-10-103-1033-003</t>
  </si>
  <si>
    <t xml:space="preserve">Prestamo C.D.M. Hecelchakan                       </t>
  </si>
  <si>
    <t>1-10-103-1033-004</t>
  </si>
  <si>
    <t xml:space="preserve">Prestamo C.D.M. Hopelchen                         </t>
  </si>
  <si>
    <t>1-10-103-1033-005</t>
  </si>
  <si>
    <t xml:space="preserve">Prestamo C.D.M Ten                                </t>
  </si>
  <si>
    <t xml:space="preserve">C.D.M. Armeria                                    </t>
  </si>
  <si>
    <t xml:space="preserve">Prestamo A Comites                                </t>
  </si>
  <si>
    <t>1-10-103-1033-018</t>
  </si>
  <si>
    <t>CDE Nayarit</t>
  </si>
  <si>
    <t>1-10-103-1033-025</t>
  </si>
  <si>
    <t xml:space="preserve">Cde Sinaloa                                       </t>
  </si>
  <si>
    <t>1-10-103-1034-003</t>
  </si>
  <si>
    <t xml:space="preserve">Gonzalez Alarcon Luis Miguel                      </t>
  </si>
  <si>
    <t>1-10-103-1034-011</t>
  </si>
  <si>
    <t>Ibañez Aboytes Leopoldo Georgel</t>
  </si>
  <si>
    <t>1-10-103-1034-026</t>
  </si>
  <si>
    <t xml:space="preserve">Castañeda Morales Jorge Antonio                   </t>
  </si>
  <si>
    <t>1-10-103-1034-029</t>
  </si>
  <si>
    <t>Maria Guadalupe Beltran Bello</t>
  </si>
  <si>
    <t>1-10-103-1034-031</t>
  </si>
  <si>
    <t xml:space="preserve">Eduardo Francisco Macias Morales                  </t>
  </si>
  <si>
    <t>1-10-103-1034-032</t>
  </si>
  <si>
    <t>Morales Mendez Araceli</t>
  </si>
  <si>
    <t>1-10-103-1034-034</t>
  </si>
  <si>
    <t xml:space="preserve">Castillo Bravo Gerardo Ricardo                    </t>
  </si>
  <si>
    <t>1-10-103-1034-036</t>
  </si>
  <si>
    <t>Santa Baldes Enriqueta</t>
  </si>
  <si>
    <t>1-10-103-1034-037</t>
  </si>
  <si>
    <t xml:space="preserve">Morales Garcia Rogelio                            </t>
  </si>
  <si>
    <t>1-10-103-1034-038</t>
  </si>
  <si>
    <t xml:space="preserve">Vera Hernandez Jorge Luis                         </t>
  </si>
  <si>
    <t>1-10-103-1034-044</t>
  </si>
  <si>
    <t xml:space="preserve">Becerra Bravo Cynthia Claudia                     </t>
  </si>
  <si>
    <t>1-10-103-1034-045</t>
  </si>
  <si>
    <t>Gomez Rosas Martha</t>
  </si>
  <si>
    <t>1-10-103-1034-046</t>
  </si>
  <si>
    <t xml:space="preserve">Elian Raul Hernandez Zamudio                      </t>
  </si>
  <si>
    <t>1-10-103-1034-047</t>
  </si>
  <si>
    <t>Arellano Fonseca Juan Pablo</t>
  </si>
  <si>
    <t>1-10-103-1034-048</t>
  </si>
  <si>
    <t xml:space="preserve">Topete Meza Jose Antonio                          </t>
  </si>
  <si>
    <t>1-10-103-1034-049</t>
  </si>
  <si>
    <t xml:space="preserve">Alejandro Zaragoza Orozco                         </t>
  </si>
  <si>
    <t>1-10-103-1034-050</t>
  </si>
  <si>
    <t xml:space="preserve">Paola Berenice Ruiz Garcia                        </t>
  </si>
  <si>
    <t>1-10-103-1034-001</t>
  </si>
  <si>
    <t>Joaquin Manchinelli Garcia</t>
  </si>
  <si>
    <t>1-10-107-1070-001</t>
  </si>
  <si>
    <t>Asesores Especializados</t>
  </si>
  <si>
    <t>1-10-107-1070-002</t>
  </si>
  <si>
    <t>Avercop Ac</t>
  </si>
  <si>
    <t>1-10-107-1070-003</t>
  </si>
  <si>
    <t>Alejandro Solis Barrera</t>
  </si>
  <si>
    <t>1-10-107-1070-004</t>
  </si>
  <si>
    <t>Afianzadora Insurgentes</t>
  </si>
  <si>
    <t>1-10-107-1070-005</t>
  </si>
  <si>
    <t>Agora Eventos SA de CV</t>
  </si>
  <si>
    <t>1-10-107-1070-006</t>
  </si>
  <si>
    <t>Academia Metropolitana</t>
  </si>
  <si>
    <t>1-10-107-1070-007</t>
  </si>
  <si>
    <t>Alducin y Asociados Sa</t>
  </si>
  <si>
    <t>1-10-107-1070-008</t>
  </si>
  <si>
    <t>Accion Editorial SA de CV</t>
  </si>
  <si>
    <t>1-10-107-1070-009</t>
  </si>
  <si>
    <t>Artes Graphos SA de CV</t>
  </si>
  <si>
    <t>1-10-107-1070-019</t>
  </si>
  <si>
    <t>Alimentos Contemporaneos Florida SA de CV</t>
  </si>
  <si>
    <t>1-10-107-1070-020</t>
  </si>
  <si>
    <t>Abastecedora Papelera Squadra S.A. de C.V.</t>
  </si>
  <si>
    <t>1-10-107-1070-022</t>
  </si>
  <si>
    <t>Administradora de Servicios Corporativos</t>
  </si>
  <si>
    <t>1-10-107-1070-024</t>
  </si>
  <si>
    <t>Arturo Sarabia Sakaguchi</t>
  </si>
  <si>
    <t>1-10-107-1072-001</t>
  </si>
  <si>
    <t>Consejo Nacional de Egresos</t>
  </si>
  <si>
    <t>1-10-107-1072-003</t>
  </si>
  <si>
    <t>Comramson, S.A. de C.V.</t>
  </si>
  <si>
    <t>1-10-107-1072-004</t>
  </si>
  <si>
    <t>Carlos Rodriguez Juarez</t>
  </si>
  <si>
    <t>1-10-107-1072-005</t>
  </si>
  <si>
    <t>Centro de Estudios de C</t>
  </si>
  <si>
    <t>1-10-107-1072-006</t>
  </si>
  <si>
    <t>Comercializadora Siete</t>
  </si>
  <si>
    <t>1-10-107-1072-007</t>
  </si>
  <si>
    <t>Comunicaciones Mtel S.A.</t>
  </si>
  <si>
    <t>1-10-107-1072-008</t>
  </si>
  <si>
    <t>Centro de Investigacion y Docencia Economica Ac</t>
  </si>
  <si>
    <t>1-10-107-1072-009</t>
  </si>
  <si>
    <t>Credenciales de Mexico</t>
  </si>
  <si>
    <t>1-10-107-1072-010</t>
  </si>
  <si>
    <t>Confort y Turismo SA de CV</t>
  </si>
  <si>
    <t>1-10-107-1072-011</t>
  </si>
  <si>
    <t>Carlos Felipe de Jesus N.</t>
  </si>
  <si>
    <t>1-10-107-1072-014</t>
  </si>
  <si>
    <t>Comercial Hotelera de Occidente</t>
  </si>
  <si>
    <t>1-10-107-1072-018</t>
  </si>
  <si>
    <t>Casa de Moneda de Mexico</t>
  </si>
  <si>
    <t>1-10-107-1072-019</t>
  </si>
  <si>
    <t>Concepto Risografico, S.A. de C.V.</t>
  </si>
  <si>
    <t>1-10-107-1072-021</t>
  </si>
  <si>
    <t>Corporacion Julsman SA de CV</t>
  </si>
  <si>
    <t>1-10-107-1072-022</t>
  </si>
  <si>
    <t>Certificadora de Servicios SA de CV</t>
  </si>
  <si>
    <t>1-10-107-1072-026</t>
  </si>
  <si>
    <t>Control de Servicios Administrativos</t>
  </si>
  <si>
    <t>1-10-107-1072-027</t>
  </si>
  <si>
    <t>Centro Automotriz SA de CV</t>
  </si>
  <si>
    <t>1-10-107-1072-028</t>
  </si>
  <si>
    <t>Centro de Computacion</t>
  </si>
  <si>
    <t>1-10-107-1072-030</t>
  </si>
  <si>
    <t>Charros del Pedregal S.A.</t>
  </si>
  <si>
    <t>1-10-107-1072-032</t>
  </si>
  <si>
    <t>Carlos Izquierdo Sanchez</t>
  </si>
  <si>
    <t>1-10-107-1073-001</t>
  </si>
  <si>
    <t>Dora Maria Roura Cruz</t>
  </si>
  <si>
    <t>1-10-107-1073-004</t>
  </si>
  <si>
    <t>Dolores Veronica Gonzalez R.</t>
  </si>
  <si>
    <t>1-10-107-1073-005</t>
  </si>
  <si>
    <t>Dell Mexico, S.A. de C.V.</t>
  </si>
  <si>
    <t>1-10-107-1074-001</t>
  </si>
  <si>
    <t>Ediciones del Norte S.A.</t>
  </si>
  <si>
    <t>1-10-107-1074-002</t>
  </si>
  <si>
    <t>Educacion y Formacion</t>
  </si>
  <si>
    <t>1-10-107-1074-003</t>
  </si>
  <si>
    <t>Eco de Sotavento S.A.</t>
  </si>
  <si>
    <t>1-10-107-1074-004</t>
  </si>
  <si>
    <t>Eduardo Muñoz Pinchet</t>
  </si>
  <si>
    <t>Editorial Taller, S.A. de C.V.</t>
  </si>
  <si>
    <t>1-10-107-1074-012</t>
  </si>
  <si>
    <t>Eduardo Nava Hernandez</t>
  </si>
  <si>
    <t>1-10-107-1074-013</t>
  </si>
  <si>
    <t>Eduardo Mendez Hassey</t>
  </si>
  <si>
    <t>1-10-107-1074-014</t>
  </si>
  <si>
    <t>Exiplastic SA de CV</t>
  </si>
  <si>
    <t>1-10-107-1075-001</t>
  </si>
  <si>
    <t>Fresno Producciones S.A.</t>
  </si>
  <si>
    <t>1-10-107-1075-002</t>
  </si>
  <si>
    <t>Fernando Lopez Hernandez</t>
  </si>
  <si>
    <t>1-10-107-1075-003</t>
  </si>
  <si>
    <t>Francisco Castellanos</t>
  </si>
  <si>
    <t>1-10-107-1075-004</t>
  </si>
  <si>
    <t>Frecuencia Modulada de Occidente Sa</t>
  </si>
  <si>
    <t>1-10-107-1075-005</t>
  </si>
  <si>
    <t>Floreria de Mexico, S.A.</t>
  </si>
  <si>
    <t>1-10-107-1075-006</t>
  </si>
  <si>
    <t>francisco Lopez Mondragon</t>
  </si>
  <si>
    <t>1-10-107-1076-001</t>
  </si>
  <si>
    <t>Grupo Pre-Press Xpress</t>
  </si>
  <si>
    <t>1-10-107-1076-003</t>
  </si>
  <si>
    <t>Gilberto Gutierrez M</t>
  </si>
  <si>
    <t>1-10-107-1076-004</t>
  </si>
  <si>
    <t>Gustavo Cabajal M.</t>
  </si>
  <si>
    <t>1-10-107-1076-005</t>
  </si>
  <si>
    <t>Grupo Ms Radio S.A. de C.V.</t>
  </si>
  <si>
    <t>1-10-107-1076-006</t>
  </si>
  <si>
    <t>Grupo Fm S.A. de C.V.</t>
  </si>
  <si>
    <t>1-10-107-1076-007</t>
  </si>
  <si>
    <t>Gran Forum del Sutm</t>
  </si>
  <si>
    <t>1-10-107-1076-008</t>
  </si>
  <si>
    <t>Gran Operadora Posadas</t>
  </si>
  <si>
    <t>1-10-107-1076-010</t>
  </si>
  <si>
    <t>Grupo de Radiodifusoras SA de CV</t>
  </si>
  <si>
    <t>1-10-107-1076-014</t>
  </si>
  <si>
    <t>Grupo Integral de Servicios Profesionales del Nort</t>
  </si>
  <si>
    <t>1-10-107-1076-015</t>
  </si>
  <si>
    <t>Gerardo Miranda Reyes</t>
  </si>
  <si>
    <t>1-10-107-1076-016</t>
  </si>
  <si>
    <t>Graficas Corona Je Sa</t>
  </si>
  <si>
    <t>1-10-107-1076-017</t>
  </si>
  <si>
    <t>Grupo Industrial Skamba SA de CV</t>
  </si>
  <si>
    <t>1-10-107-1077-002</t>
  </si>
  <si>
    <t>Hadid Micha Atri Habibe</t>
  </si>
  <si>
    <t>1-10-107-1077-004</t>
  </si>
  <si>
    <t>Hotelera de la Parra, S.A. de C.V.</t>
  </si>
  <si>
    <t>1-10-107-1077-005</t>
  </si>
  <si>
    <t>Hir Expo internacional, S.A. de C.V.</t>
  </si>
  <si>
    <t>1-10-107-1078-001</t>
  </si>
  <si>
    <t>Instituto Mexicano De</t>
  </si>
  <si>
    <t>1-10-107-1078-002</t>
  </si>
  <si>
    <t>Instituto Nacional de C</t>
  </si>
  <si>
    <t>1-10-107-1078-003</t>
  </si>
  <si>
    <t>Integra Business Consultants Sc</t>
  </si>
  <si>
    <t>1-10-107-1078-004</t>
  </si>
  <si>
    <t>Imprenta y Papeleria Mo</t>
  </si>
  <si>
    <t>1-10-107-1078-005</t>
  </si>
  <si>
    <t>Impulsora Veracruzana</t>
  </si>
  <si>
    <t>1-10-107-1078-008</t>
  </si>
  <si>
    <t>Isaac Diaz Jacobo</t>
  </si>
  <si>
    <t>1-10-107-1078-010</t>
  </si>
  <si>
    <t>Increatives SA de CV</t>
  </si>
  <si>
    <t>1-10-107-1078-011</t>
  </si>
  <si>
    <t>Impresiones Precisas Alfer SA de CV</t>
  </si>
  <si>
    <t>1-10-107-1078-014</t>
  </si>
  <si>
    <t>Inmobiliaria Korsabad</t>
  </si>
  <si>
    <t>1-10-107-1079-001</t>
  </si>
  <si>
    <t>Joaquin Diaz Gonzalez C</t>
  </si>
  <si>
    <t>1-10-107-1079-002</t>
  </si>
  <si>
    <t>Jose Enrique Santiago R.</t>
  </si>
  <si>
    <t>1-10-107-1079-004</t>
  </si>
  <si>
    <t>Jose Ivan Castillo De</t>
  </si>
  <si>
    <t>1-10-107-1079-005</t>
  </si>
  <si>
    <t>Jose Esteban Guzman</t>
  </si>
  <si>
    <t>1-10-107-1079-008</t>
  </si>
  <si>
    <t>Jorge Catarino Baleon</t>
  </si>
  <si>
    <t>1-10-107-1079-009</t>
  </si>
  <si>
    <t>Jorge Sanchez Martinez</t>
  </si>
  <si>
    <t>1-10-107-1079-012</t>
  </si>
  <si>
    <t>Juan Horacio Vazquez Colmenares Muñoz</t>
  </si>
  <si>
    <t>1-10-107-1079-013</t>
  </si>
  <si>
    <t>Jose ]Luis Moreno Cruz</t>
  </si>
  <si>
    <t>1-10-107-1079-015</t>
  </si>
  <si>
    <t>Juan Javier Llaca Breton</t>
  </si>
  <si>
    <t>1-10-107-1081-001</t>
  </si>
  <si>
    <t>La Bombilla Especial S.A. de C.V.</t>
  </si>
  <si>
    <t>1-10-107-1081-002</t>
  </si>
  <si>
    <t>Lonas Lorenzo S.A. de C.V.</t>
  </si>
  <si>
    <t>1-10-107-1081-004</t>
  </si>
  <si>
    <t>1-10-107-1081-006</t>
  </si>
  <si>
    <t>Luz y Fuerza del Centro</t>
  </si>
  <si>
    <t>1-10-107-1082-001</t>
  </si>
  <si>
    <t>Mexicana Internacional</t>
  </si>
  <si>
    <t>1-10-107-1082-002</t>
  </si>
  <si>
    <t>Maria Aurora Cruz Jimenez</t>
  </si>
  <si>
    <t>1-10-107-1082-003</t>
  </si>
  <si>
    <t>Maria del Carmen Sosa M</t>
  </si>
  <si>
    <t>1-10-107-1082-004</t>
  </si>
  <si>
    <t>Mauritours S.A. de C.V.</t>
  </si>
  <si>
    <t>1-10-107-1082-006</t>
  </si>
  <si>
    <t>Medica 2002 S.A. de C.V.</t>
  </si>
  <si>
    <t>1-10-107-1082-007</t>
  </si>
  <si>
    <t>Medios Publicitarios De</t>
  </si>
  <si>
    <t>1-10-107-1082-010</t>
  </si>
  <si>
    <t>Marcos Reyes Castro</t>
  </si>
  <si>
    <t>1-10-107-1082-012</t>
  </si>
  <si>
    <t>Megadirect SA de CV</t>
  </si>
  <si>
    <t>1-10-107-1082-017</t>
  </si>
  <si>
    <t>1-10-107-1082-019</t>
  </si>
  <si>
    <t>Multilineas Telefonico</t>
  </si>
  <si>
    <t>1-10-107-1082-020</t>
  </si>
  <si>
    <t>Moreno Manzano y Asoc. Sc</t>
  </si>
  <si>
    <t>1-10-107-1082-021</t>
  </si>
  <si>
    <t>Miguel Angel Flores Gomez</t>
  </si>
  <si>
    <t>1-10-107-1082-024</t>
  </si>
  <si>
    <t>Mas Importaciones y Fantasia Reforma</t>
  </si>
  <si>
    <t>Daniel Gonzalez SAnchez</t>
  </si>
  <si>
    <t>1-10-103-1031-114</t>
  </si>
  <si>
    <t>Dalia Noguez Fernandez</t>
  </si>
  <si>
    <t>1-10-103-1031-115</t>
  </si>
  <si>
    <t xml:space="preserve">Diputado Federal                                  </t>
  </si>
  <si>
    <t>1-10-103-1031-116</t>
  </si>
  <si>
    <t>Diputado Federal</t>
  </si>
  <si>
    <t>1-10-103-1031-117</t>
  </si>
  <si>
    <t>1-10-103-1031-118</t>
  </si>
  <si>
    <t xml:space="preserve">David Gomez Aguilar                               </t>
  </si>
  <si>
    <t>1-10-103-1031-119</t>
  </si>
  <si>
    <t>Daniel Neri Perez</t>
  </si>
  <si>
    <t>1-10-103-1031-131</t>
  </si>
  <si>
    <t>Eduardo Macias Morales</t>
  </si>
  <si>
    <t>1-10-103-1031-132</t>
  </si>
  <si>
    <t>Elias Barajas Romo</t>
  </si>
  <si>
    <t>1-10-103-1031-133</t>
  </si>
  <si>
    <t>Eli Olea Urioste</t>
  </si>
  <si>
    <t>1-10-103-1031-137</t>
  </si>
  <si>
    <t xml:space="preserve">Eduardo Gomora Flores                             </t>
  </si>
  <si>
    <t>1-10-103-1031-138</t>
  </si>
  <si>
    <t>Enrique Peña Arenas</t>
  </si>
  <si>
    <t>1-10-103-1031-139</t>
  </si>
  <si>
    <t xml:space="preserve">Eduardo Carranza B.                               </t>
  </si>
  <si>
    <t>1-10-103-1031-140</t>
  </si>
  <si>
    <t>Eduardo Adan Pinto</t>
  </si>
  <si>
    <t>1-10-103-1031-142</t>
  </si>
  <si>
    <t>Enrique Velasco Bustos</t>
  </si>
  <si>
    <t>1-10-103-1031-143</t>
  </si>
  <si>
    <t>Erick Valle Pacheco</t>
  </si>
  <si>
    <t>1-10-103-1031-144</t>
  </si>
  <si>
    <t>Enriqueta Rios Bustillo</t>
  </si>
  <si>
    <t>1-10-103-1031-145</t>
  </si>
  <si>
    <t xml:space="preserve">Ernesto Rodriguez Gonzalez                        </t>
  </si>
  <si>
    <t>1-10-103-1031-146</t>
  </si>
  <si>
    <t>Ejiliata Mertinez Gonzalez</t>
  </si>
  <si>
    <t>1-10-103-1031-147</t>
  </si>
  <si>
    <t xml:space="preserve">Elena Patricia Camarena                           </t>
  </si>
  <si>
    <t>1-10-103-1031-148</t>
  </si>
  <si>
    <t>Erasmo Dimas Hernández</t>
  </si>
  <si>
    <t>1-10-103-1031-149</t>
  </si>
  <si>
    <t>Eduardo SAucedo Y M.</t>
  </si>
  <si>
    <t>1-10-103-1031-150</t>
  </si>
  <si>
    <t xml:space="preserve">Estado de Mexico                                  </t>
  </si>
  <si>
    <t>1-10-103-1031-151</t>
  </si>
  <si>
    <t>Eric Peña Rodriguez</t>
  </si>
  <si>
    <t>1-10-103-1031-152</t>
  </si>
  <si>
    <t>Emma Casas Rodriguez</t>
  </si>
  <si>
    <t>1-10-103-1031-153</t>
  </si>
  <si>
    <t>Edith Guzman Guzman</t>
  </si>
  <si>
    <t>1-10-103-1031-155</t>
  </si>
  <si>
    <t xml:space="preserve">Eduardo Villalobos Espejel                        </t>
  </si>
  <si>
    <t>1-10-103-1031-160</t>
  </si>
  <si>
    <t>Eduardo Yañez Tapia</t>
  </si>
  <si>
    <t>1-10-103-1031-161</t>
  </si>
  <si>
    <t xml:space="preserve">Ernesto Canto Gudiño                              </t>
  </si>
  <si>
    <t>1-10-103-1031-163</t>
  </si>
  <si>
    <t xml:space="preserve">Fernando Pineda Menez                             </t>
  </si>
  <si>
    <t>1-10-103-1031-166</t>
  </si>
  <si>
    <t xml:space="preserve">Fernando Rodriguez Garcia                         </t>
  </si>
  <si>
    <t>1-10-103-1031-167</t>
  </si>
  <si>
    <t>Felipe Alberto Munguia</t>
  </si>
  <si>
    <t>1-10-103-1031-168</t>
  </si>
  <si>
    <t>Fernando Borderas T.</t>
  </si>
  <si>
    <t>1-10-103-1031-169</t>
  </si>
  <si>
    <t>Filiberto Medina D.</t>
  </si>
  <si>
    <t>1-10-103-1031-170</t>
  </si>
  <si>
    <t xml:space="preserve">Francisco Galan C.                                </t>
  </si>
  <si>
    <t>1-10-103-1031-171</t>
  </si>
  <si>
    <t xml:space="preserve">Francisco Alfredo M.                              </t>
  </si>
  <si>
    <t>1-10-103-1031-172</t>
  </si>
  <si>
    <t xml:space="preserve">Fernando Ganando S.                               </t>
  </si>
  <si>
    <t>1-10-103-1031-173</t>
  </si>
  <si>
    <t>Fabian Torres Benitez</t>
  </si>
  <si>
    <t>1-10-103-1031-175</t>
  </si>
  <si>
    <t xml:space="preserve">Felipe Caldiño Paz                                </t>
  </si>
  <si>
    <t>1-10-103-1031-176</t>
  </si>
  <si>
    <t>Fidel Antonio Covarrub</t>
  </si>
  <si>
    <t>1-10-103-1031-177</t>
  </si>
  <si>
    <t xml:space="preserve">Felix Vega Lugo                                   </t>
  </si>
  <si>
    <t>1-10-103-1031-181</t>
  </si>
  <si>
    <t xml:space="preserve">Francisco de Borja Delgado Hernandez              </t>
  </si>
  <si>
    <t>1-10-103-1031-184</t>
  </si>
  <si>
    <t xml:space="preserve">Fernando Corral SAlamanca                         </t>
  </si>
  <si>
    <t>1-10-103-1031-185</t>
  </si>
  <si>
    <t>Francisco Estrella Gonzalez</t>
  </si>
  <si>
    <t>1-10-103-1031-189</t>
  </si>
  <si>
    <t xml:space="preserve">Gilberto Galvez Lopez                             </t>
  </si>
  <si>
    <t>1-10-103-1031-190</t>
  </si>
  <si>
    <t>Guillermo Rizo Hernández</t>
  </si>
  <si>
    <t>1-10-103-1031-191</t>
  </si>
  <si>
    <t>Gonzalo Cedillo Valdez</t>
  </si>
  <si>
    <t>1-10-103-1031-192</t>
  </si>
  <si>
    <t xml:space="preserve">Guillermo Palma Gomez                             </t>
  </si>
  <si>
    <t>1-10-103-1031-193</t>
  </si>
  <si>
    <t xml:space="preserve">Gerardo Tapia L.                                  </t>
  </si>
  <si>
    <t>1-10-103-1031-194</t>
  </si>
  <si>
    <t>Guillermo Mendoza M.</t>
  </si>
  <si>
    <t>1-10-103-1031-195</t>
  </si>
  <si>
    <t xml:space="preserve">Gerardo Castillo Bravo </t>
  </si>
  <si>
    <t>1-10-103-1031-196</t>
  </si>
  <si>
    <t>Gonzalo Garcia Torres</t>
  </si>
  <si>
    <t>1-10-103-1031-197</t>
  </si>
  <si>
    <t xml:space="preserve">Gerardo Muro Torres                               </t>
  </si>
  <si>
    <t>1-10-103-1031-198</t>
  </si>
  <si>
    <t>Gregorio Meliton Ponce</t>
  </si>
  <si>
    <t>1-10-103-1031-210</t>
  </si>
  <si>
    <t>Hector Andres SAnchez</t>
  </si>
  <si>
    <t>1-10-103-1031-212</t>
  </si>
  <si>
    <t>Hugo Mauricio Calderon</t>
  </si>
  <si>
    <t>1-10-103-1031-213</t>
  </si>
  <si>
    <t>Hector Barron Carmona</t>
  </si>
  <si>
    <t>1-10-103-1031-214</t>
  </si>
  <si>
    <t>Hector Manuel Corral A.</t>
  </si>
  <si>
    <t>1-10-103-1031-216</t>
  </si>
  <si>
    <t>Humberto Martinez Martinez Zalce</t>
  </si>
  <si>
    <t>1-10-103-1031-217</t>
  </si>
  <si>
    <t>Haydee Villalobos</t>
  </si>
  <si>
    <t>1-10-103-1031-218</t>
  </si>
  <si>
    <t>Horacio Jimenez López</t>
  </si>
  <si>
    <t>1-10-103-1031-219</t>
  </si>
  <si>
    <t xml:space="preserve">Herman Fernando Dominguez                         </t>
  </si>
  <si>
    <t>1-10-103-1031-220</t>
  </si>
  <si>
    <t xml:space="preserve">Homero Gillen Villato                             </t>
  </si>
  <si>
    <t xml:space="preserve">Humberto Nuñez Sifue                              </t>
  </si>
  <si>
    <t>1-10-103-1031-222</t>
  </si>
  <si>
    <t>Hilda Aguirre</t>
  </si>
  <si>
    <t>1-10-103-1031-223</t>
  </si>
  <si>
    <t>1-10-107-1071-001</t>
  </si>
  <si>
    <t>Bernal Abogados Asociados</t>
  </si>
  <si>
    <t>Inmobiliaria Posadas del Mar, S.A. de C.V.</t>
  </si>
  <si>
    <t>Aura Violeta Lara P.</t>
  </si>
  <si>
    <t>Aura Elena Castillo</t>
  </si>
  <si>
    <t>Grupo Tebsa S.A. de C.V.</t>
  </si>
  <si>
    <t>Inmobiliaria Son R.</t>
  </si>
  <si>
    <t>Marcatel, Com S.A. de C.V.</t>
  </si>
  <si>
    <t>Alejandro Sanchez Fonseca</t>
  </si>
  <si>
    <t>Olga Violeta Lopez Alzueto</t>
  </si>
  <si>
    <t>Promt Comerc Torres Batiz SA de CV</t>
  </si>
  <si>
    <t>Aeromexico, S.A. de C.V.</t>
  </si>
  <si>
    <t>Consulting Mercadotecnia, S.A. de C.V.</t>
  </si>
  <si>
    <t>Publicaciones del Chuviscar, S.A. de C.V.</t>
  </si>
  <si>
    <t>Telacable de Chihuahua</t>
  </si>
  <si>
    <t>Anticipo Para Adquisicion</t>
  </si>
  <si>
    <t>1-10-107-1072-002</t>
  </si>
  <si>
    <t>Cable Operadora de La Lag. S.A. de C.V.</t>
  </si>
  <si>
    <t>Maria Patricia Ostiguin Salas</t>
  </si>
  <si>
    <t>Radio Movil Dipsa S.A. de C.V.</t>
  </si>
  <si>
    <t>Magali Gomez Carrillo</t>
  </si>
  <si>
    <t>Leonardo Ramirez Hernandez</t>
  </si>
  <si>
    <t>Telefonica Movistar</t>
  </si>
  <si>
    <t>Sistemas Especializados En Cop. Digt. S.A. de C.V.</t>
  </si>
  <si>
    <t>Cirilo Humberto Quezada Mateos</t>
  </si>
  <si>
    <t>Consorcio Interamericano de Comunicaciones SA de C</t>
  </si>
  <si>
    <t>1-10-107-1073-002</t>
  </si>
  <si>
    <t>Distribuidora Seicom, S.A. de C.V.</t>
  </si>
  <si>
    <t>Guerrero Hoy Y/0</t>
  </si>
  <si>
    <t>Servicios Profesionales</t>
  </si>
  <si>
    <t>Servi Las Playas S.A. de C.V.</t>
  </si>
  <si>
    <t>T.V. Cable, S.A. de C.V.</t>
  </si>
  <si>
    <t>Asociación Periodistica</t>
  </si>
  <si>
    <t>Luis Angel Chavez Sanchez</t>
  </si>
  <si>
    <t>Héctor Pérez Delgado</t>
  </si>
  <si>
    <t>Mcros SA de CV</t>
  </si>
  <si>
    <t>Atlas Country Club A</t>
  </si>
  <si>
    <t>Alpha Consultoria Estrategica SA de CV</t>
  </si>
  <si>
    <t xml:space="preserve">Activa del Sur, S.A. de C.V. </t>
  </si>
  <si>
    <t>Centro Mueblero P.</t>
  </si>
  <si>
    <t>Comercializadora En S.</t>
  </si>
  <si>
    <t>Cia. Periodistica del Sol de Guadlajara SA de CV</t>
  </si>
  <si>
    <t>Creare Ideas S.A. de C.V.</t>
  </si>
  <si>
    <t>Central de Alarmas Adler S.A. de C.V.</t>
  </si>
  <si>
    <t>Florentino Figueroa</t>
  </si>
  <si>
    <t>Guillermo Galicia Lepe</t>
  </si>
  <si>
    <t>Jose Gerardo Moch L.</t>
  </si>
  <si>
    <t>1-10-107-1080-001</t>
  </si>
  <si>
    <t>K&amp;B Moto Partes Usadas</t>
  </si>
  <si>
    <t>Luis Alfonso Esparza Villalobos</t>
  </si>
  <si>
    <t>Manuel Lopez Chagoll</t>
  </si>
  <si>
    <t>Miguel Angel Barron P.</t>
  </si>
  <si>
    <t>Multicentro Textil SA de CV</t>
  </si>
  <si>
    <t>Rosa Hilda Avila P.</t>
  </si>
  <si>
    <t>1-10-107-1088-005</t>
  </si>
  <si>
    <t>Radio Ameca de Occidente SA de CV</t>
  </si>
  <si>
    <t>Rosa Elena Becerra Vazquez</t>
  </si>
  <si>
    <t>Salles, Sainz-Grant T.</t>
  </si>
  <si>
    <t>Salvador Perez Calvillo</t>
  </si>
  <si>
    <t>Zabrina Velasco Gomez</t>
  </si>
  <si>
    <t>Irma Corona Garcia</t>
  </si>
  <si>
    <t>Ricardo Alvarez Garcia</t>
  </si>
  <si>
    <t>Benjamin Morales Nava</t>
  </si>
  <si>
    <t>David Montes de Oca Estrada</t>
  </si>
  <si>
    <t>Editorial de Medios de Morelos</t>
  </si>
  <si>
    <t>Fabian Arce Encarnacion</t>
  </si>
  <si>
    <t>Felipe Eviles Marquez</t>
  </si>
  <si>
    <t>Grupo Editorial Tlahuica S.A.</t>
  </si>
  <si>
    <t>Hosteria Las Quintas</t>
  </si>
  <si>
    <t>Isaac Gomez Corona</t>
  </si>
  <si>
    <t>Jose Antonio Salgado Aguilar</t>
  </si>
  <si>
    <t>Juan Gerardo Flores Olivares</t>
  </si>
  <si>
    <t>Maria Teresa Mayret Roa</t>
  </si>
  <si>
    <t>Mauro Cardenas Solorzano</t>
  </si>
  <si>
    <t>T.V. Azteca S.A de C.V.</t>
  </si>
  <si>
    <t>Vihasa Digital, S.A. de C.V.</t>
  </si>
  <si>
    <t>Graciela Palacios Escudero</t>
  </si>
  <si>
    <t>Acela Ramirez</t>
  </si>
  <si>
    <t>Comision Federal de Electricidad</t>
  </si>
  <si>
    <t>1-10-107-1079-181</t>
  </si>
  <si>
    <t>Juan Manuel Rivera Arenas</t>
  </si>
  <si>
    <t>1-10-107-1079-182</t>
  </si>
  <si>
    <t>Juana Gonzalez Cambero</t>
  </si>
  <si>
    <t>Maximiliano Lopez Leon</t>
  </si>
  <si>
    <t>ADT Security Services</t>
  </si>
  <si>
    <t>Jesús Francisco</t>
  </si>
  <si>
    <t>Maria Leticia Chapa Garza</t>
  </si>
  <si>
    <t>Alejandro Lazaro Mateos</t>
  </si>
  <si>
    <t>Antonio Osorio Cervantes</t>
  </si>
  <si>
    <t>Carlos Alberto Cruz Sanchez</t>
  </si>
  <si>
    <t>Centro Empresarial de Oaxaca</t>
  </si>
  <si>
    <t>Compañia Nacional de Radio SA de CV</t>
  </si>
  <si>
    <t>Centro A.P., S.A. de C.V.</t>
  </si>
  <si>
    <t>Edgardo Chavez Pombo</t>
  </si>
  <si>
    <t>Editorial Mass Media SA de CV</t>
  </si>
  <si>
    <t>El Portal de La Soledad, S.A. de C.V.</t>
  </si>
  <si>
    <t>Editorial Golfo Pacifico S.A. de C.V.</t>
  </si>
  <si>
    <t>1-10-107-1074-005</t>
  </si>
  <si>
    <t>Elizabeth Fernanda Beltran Acosta</t>
  </si>
  <si>
    <t>Fernando Roberto Lopez Hernandez</t>
  </si>
  <si>
    <t>Guillermo Fernando Sivelli Escudero</t>
  </si>
  <si>
    <t>Grupo Garher, S.A. de C.V.</t>
  </si>
  <si>
    <t>Hermelinda Gomez Alvarez</t>
  </si>
  <si>
    <t>Impresora Litografica Bañuelas SA CV</t>
  </si>
  <si>
    <t>Industria Gastronomica Ñuu-Luu SA CV</t>
  </si>
  <si>
    <t>Inverprea de Oaxaca S.C.L.</t>
  </si>
  <si>
    <t>Iusacell, S.A. de C.V.</t>
  </si>
  <si>
    <t>Julio Cesar Espinosa Adame</t>
  </si>
  <si>
    <t>Jumabeco, S. A. de C. V.</t>
  </si>
  <si>
    <t>Marcoz Ramirez Juliana</t>
  </si>
  <si>
    <t>Nancy Garcia Ruiz</t>
  </si>
  <si>
    <t>Papeleria del Istmo Pacifico SA de CV</t>
  </si>
  <si>
    <t>Patronato de La Estancia Fraternidad</t>
  </si>
  <si>
    <t>Pedro Diaz Jimenez</t>
  </si>
  <si>
    <t>Promotora Hotelera de Oaxaca, S.A. de C.V.</t>
  </si>
  <si>
    <t>Rafael Vicente Hernandez Hernandez</t>
  </si>
  <si>
    <t>Servicios Integrales Blanesca, S.A. de C.V.</t>
  </si>
  <si>
    <t>Alta Asesoria En Relaciones Publicas Rp Agenzia,S.</t>
  </si>
  <si>
    <t>Autobuses Alas de Oro S.A. de C.V.</t>
  </si>
  <si>
    <t>Antena Azteca, S.A. de C.V.</t>
  </si>
  <si>
    <t>Codres Asociados, S.A. de C.V.</t>
  </si>
  <si>
    <t>Juan Cepeda Mireles</t>
  </si>
  <si>
    <t>1-10-103-1031-324</t>
  </si>
  <si>
    <t>Justino Jaime Gonzalez</t>
  </si>
  <si>
    <t>1-10-103-1031-325</t>
  </si>
  <si>
    <t>Juan Miguel Castro R.</t>
  </si>
  <si>
    <t>1-10-103-1031-332</t>
  </si>
  <si>
    <t xml:space="preserve">Jose de Jesus Paredes Flores                      </t>
  </si>
  <si>
    <t>1-10-103-1031-333</t>
  </si>
  <si>
    <t>Jorge Luis Ayala Espinoza</t>
  </si>
  <si>
    <t>1-10-103-1031-335</t>
  </si>
  <si>
    <t xml:space="preserve">Jose Ramon Berganza Escorza                       </t>
  </si>
  <si>
    <t>1-10-103-1031-337</t>
  </si>
  <si>
    <t xml:space="preserve">Jorge Benito Cruz Bermudez                        </t>
  </si>
  <si>
    <t>1-10-103-1031-338</t>
  </si>
  <si>
    <t xml:space="preserve">Juan Manuel Rubalcava Y Sordo                     </t>
  </si>
  <si>
    <t>1-10-103-1031-339</t>
  </si>
  <si>
    <t>Joaquin Alegre Retana</t>
  </si>
  <si>
    <t>1-10-103-1031-347</t>
  </si>
  <si>
    <t>Luis Miguel Gonzalez Alarcon</t>
  </si>
  <si>
    <t>1-10-103-1031-348</t>
  </si>
  <si>
    <t xml:space="preserve">Leonardo Carlin Rosas                             </t>
  </si>
  <si>
    <t>1-10-103-1031-349</t>
  </si>
  <si>
    <t xml:space="preserve">Luis Gutierrez Rodriguez                          </t>
  </si>
  <si>
    <t>1-10-103-1031-350</t>
  </si>
  <si>
    <t>Luis Manuel Cuervo Ruiz</t>
  </si>
  <si>
    <t>1-10-103-1031-352</t>
  </si>
  <si>
    <t>Luz Maria Barrera G.</t>
  </si>
  <si>
    <t>1-10-103-1031-354</t>
  </si>
  <si>
    <t>Leticia Beatriz Santiago</t>
  </si>
  <si>
    <t>1-10-103-1031-357</t>
  </si>
  <si>
    <t xml:space="preserve">Luis Hector Lara A.                               </t>
  </si>
  <si>
    <t>1-10-103-1031-358</t>
  </si>
  <si>
    <t xml:space="preserve">Luisa Maria Bolaños C.                            </t>
  </si>
  <si>
    <t>1-10-103-1031-359</t>
  </si>
  <si>
    <t xml:space="preserve">Lorenzo Zambrano Z.                               </t>
  </si>
  <si>
    <t>1-10-103-1031-360</t>
  </si>
  <si>
    <t xml:space="preserve">Luis Mejia Cruz                                   </t>
  </si>
  <si>
    <t>1-10-103-1031-361</t>
  </si>
  <si>
    <t xml:space="preserve">Leonardo Ernesto Ordo                             </t>
  </si>
  <si>
    <t>1-10-103-1031-362</t>
  </si>
  <si>
    <t xml:space="preserve">Linda Amada Obregon B.                            </t>
  </si>
  <si>
    <t>1-10-103-1031-363</t>
  </si>
  <si>
    <t>Leonides Ortiz SAnchez</t>
  </si>
  <si>
    <t>1-10-103-1031-364</t>
  </si>
  <si>
    <t>Leslie Yazmin Rico Olvera</t>
  </si>
  <si>
    <t>1-10-103-1031-366</t>
  </si>
  <si>
    <t xml:space="preserve">Luis Antonio Perez F.                             </t>
  </si>
  <si>
    <t>1-10-103-1031-369</t>
  </si>
  <si>
    <t xml:space="preserve">Luis Arturo Cornejo Alatorre                      </t>
  </si>
  <si>
    <t>1-10-103-1031-375</t>
  </si>
  <si>
    <t xml:space="preserve">Manuel Bernardo Carbonell                         </t>
  </si>
  <si>
    <t>1-10-103-1031-377</t>
  </si>
  <si>
    <t xml:space="preserve">Marco Antonio Gonzalez                            </t>
  </si>
  <si>
    <t>1-10-103-1031-378</t>
  </si>
  <si>
    <t>Martha Elizabeth Aguilar</t>
  </si>
  <si>
    <t>1-10-103-1031-380</t>
  </si>
  <si>
    <t xml:space="preserve">Miguel Angel Morales M.                           </t>
  </si>
  <si>
    <t>1-10-103-1031-381</t>
  </si>
  <si>
    <t>Mario Cañedo Solares</t>
  </si>
  <si>
    <t>1-10-103-1031-385</t>
  </si>
  <si>
    <t>Maria Cristina Barcenas</t>
  </si>
  <si>
    <t>1-10-103-1031-387</t>
  </si>
  <si>
    <t>Miguel Angel Basurto R.</t>
  </si>
  <si>
    <t>1-10-103-1031-388</t>
  </si>
  <si>
    <t>Martha Corona Espinoza</t>
  </si>
  <si>
    <t>1-10-103-1031-389</t>
  </si>
  <si>
    <t>Maximo A. Garcia Fabregat</t>
  </si>
  <si>
    <t>1-10-103-1031-392</t>
  </si>
  <si>
    <t>Martin Soriano Lomeli</t>
  </si>
  <si>
    <t>1-10-103-1031-394</t>
  </si>
  <si>
    <t>Maria de Los Angeles N.</t>
  </si>
  <si>
    <t>1-10-103-1031-395</t>
  </si>
  <si>
    <t xml:space="preserve">Mario Enrique Pozas Luna                          </t>
  </si>
  <si>
    <t>1-10-103-1031-398</t>
  </si>
  <si>
    <t xml:space="preserve">Miguel Angel Juarez Carrillo                      </t>
  </si>
  <si>
    <t>1-10-103-1031-399</t>
  </si>
  <si>
    <t xml:space="preserve">Miguel Morales Morales                            </t>
  </si>
  <si>
    <t>1-10-103-1031-400</t>
  </si>
  <si>
    <t xml:space="preserve">Manuel Fernandez Flores                           </t>
  </si>
  <si>
    <t>1-10-103-1031-401</t>
  </si>
  <si>
    <t>Manuel Teodoro Hernández</t>
  </si>
  <si>
    <t>1-10-103-1031-402</t>
  </si>
  <si>
    <t xml:space="preserve">Manuel Arellano Z.                                </t>
  </si>
  <si>
    <t>1-10-103-1031-404</t>
  </si>
  <si>
    <t xml:space="preserve">Mauricio Diaz Segura                              </t>
  </si>
  <si>
    <t>1-10-103-1031-405</t>
  </si>
  <si>
    <t xml:space="preserve">Marco Antonio Leon Hernandez                      </t>
  </si>
  <si>
    <t>1-10-103-1031-407</t>
  </si>
  <si>
    <t xml:space="preserve">Manuel Villagran V.                               </t>
  </si>
  <si>
    <t>1-10-103-1031-408</t>
  </si>
  <si>
    <t xml:space="preserve">Manuel Roman Enriquez                             </t>
  </si>
  <si>
    <t>1-10-103-1031-409</t>
  </si>
  <si>
    <t xml:space="preserve">Maria Del Carmen SAlvatori Bronca                 </t>
  </si>
  <si>
    <t>1-10-103-1031-410</t>
  </si>
  <si>
    <t xml:space="preserve">Margarito Reyes Guzman                            </t>
  </si>
  <si>
    <t>1-10-103-1031-411</t>
  </si>
  <si>
    <t xml:space="preserve">Maria Elena SAnciprian                            </t>
  </si>
  <si>
    <t>1-10-103-1031-412</t>
  </si>
  <si>
    <t xml:space="preserve">Mario Fabela Tovar                                </t>
  </si>
  <si>
    <t>1-10-103-1031-413</t>
  </si>
  <si>
    <t xml:space="preserve">Mario Cruz Espinoza L.                            </t>
  </si>
  <si>
    <t>1-10-103-1031-414</t>
  </si>
  <si>
    <t xml:space="preserve">Marisol Luisa Hernandez                           </t>
  </si>
  <si>
    <t>1-10-103-1031-415</t>
  </si>
  <si>
    <t xml:space="preserve">Martin Alvarez Morales                            </t>
  </si>
  <si>
    <t>1-10-103-1031-416</t>
  </si>
  <si>
    <t xml:space="preserve">Maria Esther Rios E.                              </t>
  </si>
  <si>
    <t>1-10-103-1031-417</t>
  </si>
  <si>
    <t>Moises Guzman Tinoco</t>
  </si>
  <si>
    <t>1-10-103-1031-418</t>
  </si>
  <si>
    <t xml:space="preserve">Maria de Jesus Picazo A.                          </t>
  </si>
  <si>
    <t>1-10-103-1031-419</t>
  </si>
  <si>
    <t xml:space="preserve">Maria de Los Angeles N.                           </t>
  </si>
  <si>
    <t>1-10-103-1031-420</t>
  </si>
  <si>
    <t xml:space="preserve">Mercedes Herrera S.                               </t>
  </si>
  <si>
    <t>1-10-103-1031-421</t>
  </si>
  <si>
    <t xml:space="preserve">Marisol Cruz Chavez                               </t>
  </si>
  <si>
    <t>1-10-103-1031-422</t>
  </si>
  <si>
    <t xml:space="preserve">Maria Rosa Torres A.                              </t>
  </si>
  <si>
    <t>1-10-103-1031-423</t>
  </si>
  <si>
    <t xml:space="preserve">Martha Patricia Placencia                         </t>
  </si>
  <si>
    <t>1-10-103-1031-424</t>
  </si>
  <si>
    <t xml:space="preserve">Manuela Valencia                                  </t>
  </si>
  <si>
    <t>1-10-103-1031-425</t>
  </si>
  <si>
    <t xml:space="preserve">Manuel Solana Rivero                              </t>
  </si>
  <si>
    <t>1-10-103-1031-427</t>
  </si>
  <si>
    <t xml:space="preserve">Maria Martina Ascacio R.                          </t>
  </si>
  <si>
    <t>1-10-103-1031-428</t>
  </si>
  <si>
    <t xml:space="preserve">Mario SAntiago M.                                 </t>
  </si>
  <si>
    <t>1-10-103-1031-429</t>
  </si>
  <si>
    <t xml:space="preserve">Martin Chaparro Polanc                            </t>
  </si>
  <si>
    <t>1-10-103-1031-430</t>
  </si>
  <si>
    <t>Maria Irene Gonzalez L.</t>
  </si>
  <si>
    <t>1-10-103-1031-431</t>
  </si>
  <si>
    <t>Maria Guadalipe Marin</t>
  </si>
  <si>
    <t>1-10-103-1031-432</t>
  </si>
  <si>
    <t xml:space="preserve">Mario A.  Dominguez Chavez                        </t>
  </si>
  <si>
    <t>1-10-103-1031-446</t>
  </si>
  <si>
    <t>Maria Luisa Beatriz Arenas Castillo</t>
  </si>
  <si>
    <t>1-10-103-1031-447</t>
  </si>
  <si>
    <t>Martha Barraza Puente</t>
  </si>
  <si>
    <t>1-10-103-1031-448</t>
  </si>
  <si>
    <t>Maria Elizabeth Colorado Lazaro</t>
  </si>
  <si>
    <t>1-10-103-1031-449</t>
  </si>
  <si>
    <t>Marcelo Abia Guerrero</t>
  </si>
  <si>
    <t>1-10-103-1031-454</t>
  </si>
  <si>
    <t xml:space="preserve">Natalia Flores Tapia                              </t>
  </si>
  <si>
    <t>1-10-103-1031-457</t>
  </si>
  <si>
    <t xml:space="preserve">Noe SAnchez Cruz                                  </t>
  </si>
  <si>
    <t>1-10-103-1031-467</t>
  </si>
  <si>
    <t>Oscar Mauro Ramirez A.</t>
  </si>
  <si>
    <t>1-10-103-1031-470</t>
  </si>
  <si>
    <t xml:space="preserve">Oscar Barba Parra                                 </t>
  </si>
  <si>
    <t>1-10-103-1031-471</t>
  </si>
  <si>
    <t xml:space="preserve">Omar Nelfo Robleor                                </t>
  </si>
  <si>
    <t>1-10-103-1031-472</t>
  </si>
  <si>
    <t xml:space="preserve">Osvaldo Espinoza C.                               </t>
  </si>
  <si>
    <t>1-10-103-1031-473</t>
  </si>
  <si>
    <t xml:space="preserve">Oscar Rodolfo Baumbac                             </t>
  </si>
  <si>
    <t>1-10-103-1031-474</t>
  </si>
  <si>
    <t>Oscar Barragan Linares</t>
  </si>
  <si>
    <t>1-10-103-1031-476</t>
  </si>
  <si>
    <t>Oscar Bernache Dominguez</t>
  </si>
  <si>
    <t>1-10-103-1031-485</t>
  </si>
  <si>
    <t xml:space="preserve">Park In Time                                      </t>
  </si>
  <si>
    <t>1-10-103-1031-486</t>
  </si>
  <si>
    <t xml:space="preserve">Pedro Jimenez Leon                                </t>
  </si>
  <si>
    <t>1-10-103-1031-487</t>
  </si>
  <si>
    <t xml:space="preserve">Pablo Leon O.                                     </t>
  </si>
  <si>
    <t>1-10-103-1031-489</t>
  </si>
  <si>
    <t>Pia Locatelli</t>
  </si>
  <si>
    <t>1-10-103-1031-491</t>
  </si>
  <si>
    <t xml:space="preserve">Pedro SAnchez P.                                  </t>
  </si>
  <si>
    <t>1-10-103-1031-492</t>
  </si>
  <si>
    <t xml:space="preserve">Pedro Rodriguez Torres                            </t>
  </si>
  <si>
    <t>1-10-103-1031-494</t>
  </si>
  <si>
    <t>Paola Berenice Ruiz Garcia</t>
  </si>
  <si>
    <t>1-10-103-1031-503</t>
  </si>
  <si>
    <t xml:space="preserve">Roberto Zenon Ramirez Reyes                       </t>
  </si>
  <si>
    <t>1-10-103-1031-504</t>
  </si>
  <si>
    <t xml:space="preserve">Raul Miranda Perez                                </t>
  </si>
  <si>
    <t>1-10-103-1031-505</t>
  </si>
  <si>
    <t xml:space="preserve">Raul Elian Hernandez Z.                           </t>
  </si>
  <si>
    <t>1-10-103-1031-506</t>
  </si>
  <si>
    <t xml:space="preserve">Ramon Valdes Chavez                               </t>
  </si>
  <si>
    <t>1-10-103-1031-507</t>
  </si>
  <si>
    <t xml:space="preserve">Ramiro Novelo Berron                              </t>
  </si>
  <si>
    <t>1-10-103-1031-512</t>
  </si>
  <si>
    <t>Rafael Garate Anguiano</t>
  </si>
  <si>
    <t>1-10-103-1031-517</t>
  </si>
  <si>
    <t xml:space="preserve">Rene de Jesus Cervera                             </t>
  </si>
  <si>
    <t>1-10-103-1031-518</t>
  </si>
  <si>
    <t>Ramon Pimentel Mercado</t>
  </si>
  <si>
    <t>1-10-103-1031-519</t>
  </si>
  <si>
    <t xml:space="preserve">Raul Carranca Y Rivas                             </t>
  </si>
  <si>
    <t>1-10-103-1031-520</t>
  </si>
  <si>
    <t>Ricardo Gonzalez</t>
  </si>
  <si>
    <t>1-10-103-1031-521</t>
  </si>
  <si>
    <t>Roberto Carlos Garcia</t>
  </si>
  <si>
    <t>1-10-103-1031-523</t>
  </si>
  <si>
    <t>Ruben Vargas Burgos</t>
  </si>
  <si>
    <t>1-10-103-1031-524</t>
  </si>
  <si>
    <t xml:space="preserve">Raul Cruz Ramirez                                 </t>
  </si>
  <si>
    <t>1-10-103-1031-527</t>
  </si>
  <si>
    <t xml:space="preserve">Ricardo Mendoza Torres                            </t>
  </si>
  <si>
    <t>1-10-103-1031-530</t>
  </si>
  <si>
    <t>Raúl Zarate Machuca</t>
  </si>
  <si>
    <t>1-10-103-1031-531</t>
  </si>
  <si>
    <t xml:space="preserve">Ramiro Monroy Garcia                              </t>
  </si>
  <si>
    <t>1-10-103-1031-532</t>
  </si>
  <si>
    <t xml:space="preserve">Rebeca Moctezuma Reyes                            </t>
  </si>
  <si>
    <t>1-10-103-1031-533</t>
  </si>
  <si>
    <t xml:space="preserve">Rodolfo Cruz Mendez                               </t>
  </si>
  <si>
    <t>1-10-103-1031-534</t>
  </si>
  <si>
    <t xml:space="preserve">Rosario Ronquillo                                 </t>
  </si>
  <si>
    <t>1-10-103-1031-535</t>
  </si>
  <si>
    <t xml:space="preserve">Rodolfo Armando M.                                </t>
  </si>
  <si>
    <t>1-10-103-1031-536</t>
  </si>
  <si>
    <t xml:space="preserve">Rosa Idalia Segovia M.                            </t>
  </si>
  <si>
    <t>1-10-103-1031-537</t>
  </si>
  <si>
    <t>Rogelio Esquivel E.</t>
  </si>
  <si>
    <t>1-10-103-1031-538</t>
  </si>
  <si>
    <t>Reynaldo Cejas Alvarez</t>
  </si>
  <si>
    <t>1-10-103-1031-540</t>
  </si>
  <si>
    <t>Rogelio Morales García</t>
  </si>
  <si>
    <t>1-10-103-1031-541</t>
  </si>
  <si>
    <t>Raymundo Torres</t>
  </si>
  <si>
    <t>1-10-103-1031-545</t>
  </si>
  <si>
    <t xml:space="preserve">Ricardo Antonio Robinson Fuentes                  </t>
  </si>
  <si>
    <t>1-10-103-1031-546</t>
  </si>
  <si>
    <t xml:space="preserve">Roberto Martinez Rocha                            </t>
  </si>
  <si>
    <t>1-10-103-1031-562</t>
  </si>
  <si>
    <t xml:space="preserve">SAlvador Lopez Bribiesca                          </t>
  </si>
  <si>
    <t>1-10-103-1031-563</t>
  </si>
  <si>
    <t>SAra Brena Jimenez</t>
  </si>
  <si>
    <t>1-10-103-1031-564</t>
  </si>
  <si>
    <t>SAntos Jose Ma. Melo</t>
  </si>
  <si>
    <t>1-10-103-1031-567</t>
  </si>
  <si>
    <t>Sergio Lozano Davila</t>
  </si>
  <si>
    <t>1-10-103-1031-570</t>
  </si>
  <si>
    <t xml:space="preserve">SAndra Medrano Anchondo                           </t>
  </si>
  <si>
    <t>1-10-103-1031-571</t>
  </si>
  <si>
    <t xml:space="preserve">SAndra Eugenia Marquez                            </t>
  </si>
  <si>
    <t>1-10-103-1031-572</t>
  </si>
  <si>
    <t xml:space="preserve">Sergio Rivera Zamora                              </t>
  </si>
  <si>
    <t>1-10-103-1031-573</t>
  </si>
  <si>
    <t xml:space="preserve">Sergio Jimenez Benitez                            </t>
  </si>
  <si>
    <t>1-10-103-1031-574</t>
  </si>
  <si>
    <t xml:space="preserve">SAntos Alonso Flores F.                           </t>
  </si>
  <si>
    <t>1-10-103-1031-575</t>
  </si>
  <si>
    <t>Sergio Hugo Magallan F.</t>
  </si>
  <si>
    <t>1-10-103-1031-576</t>
  </si>
  <si>
    <t xml:space="preserve">SAlvador Barragan Aria                            </t>
  </si>
  <si>
    <t>1-10-103-1031-592</t>
  </si>
  <si>
    <t xml:space="preserve">Tirso Martin Rivera                               </t>
  </si>
  <si>
    <t>1-10-103-1031-593</t>
  </si>
  <si>
    <t xml:space="preserve">Tiburcio Juarez C.                                </t>
  </si>
  <si>
    <t>1-10-103-1031-594</t>
  </si>
  <si>
    <t xml:space="preserve">Teresa Gabriela Benavid                           </t>
  </si>
  <si>
    <t>1-10-103-1031-595</t>
  </si>
  <si>
    <t>Tomas Gutierrez Perez</t>
  </si>
  <si>
    <t>1-10-103-1031-599</t>
  </si>
  <si>
    <t>Tannia Valery Rosas Vega</t>
  </si>
  <si>
    <t>1-10-103-1031-606</t>
  </si>
  <si>
    <t>Uriel Jarquin Galvez</t>
  </si>
  <si>
    <t>1-10-103-1031-607</t>
  </si>
  <si>
    <t xml:space="preserve">Vicente Homero Granados                           </t>
  </si>
  <si>
    <t>1-10-103-1031-608</t>
  </si>
  <si>
    <t xml:space="preserve">Victor Humberto Lopez                             </t>
  </si>
  <si>
    <t>1-10-103-1031-609</t>
  </si>
  <si>
    <t>Vanessa Marin Casillas</t>
  </si>
  <si>
    <t>1-10-103-1031-613</t>
  </si>
  <si>
    <t xml:space="preserve">Victor Manuel Ibarra                              </t>
  </si>
  <si>
    <t>1-10-103-1031-614</t>
  </si>
  <si>
    <t xml:space="preserve">Vidal Romero Gutierrez                            </t>
  </si>
  <si>
    <t>1-10-103-1031-615</t>
  </si>
  <si>
    <t>Virginia Hernández M.</t>
  </si>
  <si>
    <t>1-10-103-1031-617</t>
  </si>
  <si>
    <t xml:space="preserve">Victor Hugo Moreno T.                             </t>
  </si>
  <si>
    <t>1-10-103-1031-619</t>
  </si>
  <si>
    <t>Guadalupe Suarez Dominguez</t>
  </si>
  <si>
    <t>1-10-103-1031-636</t>
  </si>
  <si>
    <t>Zuleyma Huidobro Gonzalez</t>
  </si>
  <si>
    <t>1-10-103-1031-637</t>
  </si>
  <si>
    <t>Angel Pinete Mejia</t>
  </si>
  <si>
    <t>Lidia Medina Castañeda</t>
  </si>
  <si>
    <t>1-10-103-1031-644</t>
  </si>
  <si>
    <t xml:space="preserve">Patricia Lanestosa Vidal                          </t>
  </si>
  <si>
    <t xml:space="preserve">Maria Aurora Cruz Jimenez                         </t>
  </si>
  <si>
    <t>1-10-103-1031-648</t>
  </si>
  <si>
    <t>Alberto Tlaxcalteco Hernandez</t>
  </si>
  <si>
    <t>1-10-103-1031-649</t>
  </si>
  <si>
    <t>Armando Gonzalez Lopez</t>
  </si>
  <si>
    <t>1-10-103-1031-650</t>
  </si>
  <si>
    <t>Carlos Prieto Aceves</t>
  </si>
  <si>
    <t>1-10-103-1031-651</t>
  </si>
  <si>
    <t xml:space="preserve">Raul zavala Lara </t>
  </si>
  <si>
    <t>1-10-103-1031-001</t>
  </si>
  <si>
    <t xml:space="preserve">Adolfo Soriano                                    </t>
  </si>
  <si>
    <t xml:space="preserve">Jorge Elias Rodríguez                             </t>
  </si>
  <si>
    <t xml:space="preserve">Oscar  Avila Martínez                             </t>
  </si>
  <si>
    <t>1-10-103-1031-004</t>
  </si>
  <si>
    <t xml:space="preserve">Rodrigo Llantada Avil                             </t>
  </si>
  <si>
    <t>Eduardo Ramirez Garza</t>
  </si>
  <si>
    <t>Ernrique Federico Dominguez</t>
  </si>
  <si>
    <t>Federico Gonzalez A.</t>
  </si>
  <si>
    <t>Manuel SAlvador Cast</t>
  </si>
  <si>
    <t>Marco Antonio Ibarra</t>
  </si>
  <si>
    <t>1-10-103-1031-007</t>
  </si>
  <si>
    <t>Patricia Guillermina C.</t>
  </si>
  <si>
    <t>Reyes Bizcarra SAnchez</t>
  </si>
  <si>
    <t>1-10-103-1031-009</t>
  </si>
  <si>
    <t>Ricardo Flores Ortega</t>
  </si>
  <si>
    <t>Antonio Trejo Ake</t>
  </si>
  <si>
    <t xml:space="preserve">Freddy Daniel Chin                                </t>
  </si>
  <si>
    <t xml:space="preserve">Graciela Teul Cisne                               </t>
  </si>
  <si>
    <t xml:space="preserve">Javier Senobio Ruiz                               </t>
  </si>
  <si>
    <t xml:space="preserve">Juan Paat Fernandez                               </t>
  </si>
  <si>
    <t>1-10-103-1031-013</t>
  </si>
  <si>
    <t xml:space="preserve">Miguel A. Duarte Q.                               </t>
  </si>
  <si>
    <t xml:space="preserve">Miriam Yadira S.                                  </t>
  </si>
  <si>
    <t>1-10-103-1031-015</t>
  </si>
  <si>
    <t xml:space="preserve">Pablo SAnchez R.                                  </t>
  </si>
  <si>
    <t>1-10-103-1031-017</t>
  </si>
  <si>
    <t xml:space="preserve">Manuel Jesus Zavala SAlazar                       </t>
  </si>
  <si>
    <t xml:space="preserve">Clemente Nuñez Diaz                               </t>
  </si>
  <si>
    <t>1-10-103-1031-026</t>
  </si>
  <si>
    <t xml:space="preserve">Daniel Yerbes Tun                                 </t>
  </si>
  <si>
    <t xml:space="preserve">Baltazar Enrique Perdomo Hdz.                     </t>
  </si>
  <si>
    <t xml:space="preserve">Carlos Plata Gonzalez                             </t>
  </si>
  <si>
    <t xml:space="preserve">Felisa Duque Farias                               </t>
  </si>
  <si>
    <t>1-10-103-1031-053</t>
  </si>
  <si>
    <t>1-10-103-1031-054</t>
  </si>
  <si>
    <t>1-10-103-1031-056</t>
  </si>
  <si>
    <t xml:space="preserve">Beatriz Ruz Uribe                                 </t>
  </si>
  <si>
    <t xml:space="preserve">Maireli Uc Tun                                    </t>
  </si>
  <si>
    <t xml:space="preserve">Cesar Escalante Heredia                           </t>
  </si>
  <si>
    <t xml:space="preserve">Aristides Morales M.                              </t>
  </si>
  <si>
    <t xml:space="preserve">Alberto Gabriel Cordova Recinos                   </t>
  </si>
  <si>
    <t xml:space="preserve">Carlos Morales Vazquez                            </t>
  </si>
  <si>
    <t xml:space="preserve">Cesar Guillen Gomez                               </t>
  </si>
  <si>
    <t>Gabriel Raymundo Sanchez Gonzalez</t>
  </si>
  <si>
    <t>1-10-103-1031-010</t>
  </si>
  <si>
    <t xml:space="preserve">Jose Alfredo Hernandez Rodriguez                  </t>
  </si>
  <si>
    <t xml:space="preserve">Oscar Ceballos Gonzalez                           </t>
  </si>
  <si>
    <t xml:space="preserve">Tiburcio Fernandez Vazquez                        </t>
  </si>
  <si>
    <t xml:space="preserve">Edgar de Leon Gallegos                            </t>
  </si>
  <si>
    <t>Natalia Ma. Teresa Culebro Perez</t>
  </si>
  <si>
    <t xml:space="preserve">Aymir Moreno Solis                                </t>
  </si>
  <si>
    <t xml:space="preserve">Didier Ojeda Fierro                               </t>
  </si>
  <si>
    <t xml:space="preserve">Virginia Oliva Trujillo Escobedo                  </t>
  </si>
  <si>
    <t>Martha Elena Navarro Gordillo</t>
  </si>
  <si>
    <t xml:space="preserve">Romeo Maldonado de Lucio                          </t>
  </si>
  <si>
    <t>Ricardo Meledez Chanona</t>
  </si>
  <si>
    <t>Ricardo Perez Perez</t>
  </si>
  <si>
    <t>Angelica Maria Alfaro Poyota</t>
  </si>
  <si>
    <t>Paola Ramirez Jimenez</t>
  </si>
  <si>
    <t xml:space="preserve">Alfredo Garcia Lozano                             </t>
  </si>
  <si>
    <t xml:space="preserve">Clotilde Marias Moreno                            </t>
  </si>
  <si>
    <t xml:space="preserve">Comites Estatales                                 </t>
  </si>
  <si>
    <t xml:space="preserve">Emilio Martinez Cruz                              </t>
  </si>
  <si>
    <t xml:space="preserve">Javier Espinoza Diaz                              </t>
  </si>
  <si>
    <t xml:space="preserve">Petra Padilla Montaño                             </t>
  </si>
  <si>
    <t xml:space="preserve">Ricardo A. Garcia Hernandez                       </t>
  </si>
  <si>
    <t xml:space="preserve">Roberto Jacobo Castillo                           </t>
  </si>
  <si>
    <t xml:space="preserve">Sociedad Cooperativa de Autotransporte            </t>
  </si>
  <si>
    <t>1-10-103-1031-012</t>
  </si>
  <si>
    <t xml:space="preserve">Francisco Jose Morett Martinez                    </t>
  </si>
  <si>
    <t xml:space="preserve">Francisco Jesus Parra Garcia                      </t>
  </si>
  <si>
    <t xml:space="preserve">Ma Guadalupe Flores Osorio                        </t>
  </si>
  <si>
    <t xml:space="preserve">Josefina Rodriguez Mendez                         </t>
  </si>
  <si>
    <t xml:space="preserve">Felipe Romero Preciado                            </t>
  </si>
  <si>
    <t xml:space="preserve">Carlos Lopez Nava                                 </t>
  </si>
  <si>
    <t xml:space="preserve">Dora E. SAnchez Quiño                             </t>
  </si>
  <si>
    <t xml:space="preserve">Javier Lopez                                      </t>
  </si>
  <si>
    <t xml:space="preserve">Jesus Carmona Ortiz                               </t>
  </si>
  <si>
    <t xml:space="preserve">Jesus Rodriguez Robles                            </t>
  </si>
  <si>
    <t xml:space="preserve">J. Carlos Mendez de la                            </t>
  </si>
  <si>
    <t xml:space="preserve">SAmuel Sugasti Rodriguez                          </t>
  </si>
  <si>
    <t>Jaime  Valdivia Vazquez</t>
  </si>
  <si>
    <t xml:space="preserve">Jose Luis Puente Mata                             </t>
  </si>
  <si>
    <t>Oscar M Ramírez Ayala</t>
  </si>
  <si>
    <t>1-10-103-1031-046</t>
  </si>
  <si>
    <t>1-10-103-1031-049</t>
  </si>
  <si>
    <t>1-10-103-1031-057</t>
  </si>
  <si>
    <t xml:space="preserve">Delia Sosa Valdez                                 </t>
  </si>
  <si>
    <t>Maria Alejandra duran Ramirez</t>
  </si>
  <si>
    <t>1-10-103-1031-067</t>
  </si>
  <si>
    <t xml:space="preserve">Gabriel Peña Amozurrutia                          </t>
  </si>
  <si>
    <t>1-10-103-1031-070</t>
  </si>
  <si>
    <t>1-10-103-1031-071</t>
  </si>
  <si>
    <t>1-10-103-1031-073</t>
  </si>
  <si>
    <t>Alfonso Barron Garcia</t>
  </si>
  <si>
    <t>1-10-103-1031-074</t>
  </si>
  <si>
    <t xml:space="preserve">Jose Juan Hernandez Cardenas                      </t>
  </si>
  <si>
    <t xml:space="preserve">Maria de la Luz SAmperio Muñoz                    </t>
  </si>
  <si>
    <t>1-10-103-1031-076</t>
  </si>
  <si>
    <t>Maria Ana del Pilar Martinez Gutierrez</t>
  </si>
  <si>
    <t>Edelmiro Barron Vidales</t>
  </si>
  <si>
    <t>1-10-103-1031-078</t>
  </si>
  <si>
    <t xml:space="preserve">Remberto Hernandez Perez                          </t>
  </si>
  <si>
    <t xml:space="preserve">Maria de Jesus Ramirez Hernandez                  </t>
  </si>
  <si>
    <t xml:space="preserve">Jose Antonio Llaca Martinez                       </t>
  </si>
  <si>
    <t>1-10-103-1031-081</t>
  </si>
  <si>
    <t xml:space="preserve">Jose Luis Puente Hernandez                        </t>
  </si>
  <si>
    <t xml:space="preserve">Conrado Cruz Galvez                               </t>
  </si>
  <si>
    <t xml:space="preserve">Gustavo Adolfo Jimenez Rodriguez                  </t>
  </si>
  <si>
    <t xml:space="preserve">Jabnely Maldonado Meza                            </t>
  </si>
  <si>
    <t xml:space="preserve">Manuel Rojas Castillo                             </t>
  </si>
  <si>
    <t xml:space="preserve">Mario Carlo Rodriguez Y Glez                      </t>
  </si>
  <si>
    <t xml:space="preserve">Nicolas Hernandez Crispin                         </t>
  </si>
  <si>
    <t xml:space="preserve">Pablo Hernandez Rojas                             </t>
  </si>
  <si>
    <t xml:space="preserve">Raul Alejandro Ramirez Rodriguez                  </t>
  </si>
  <si>
    <t xml:space="preserve">Yolanda Bueno Bente                               </t>
  </si>
  <si>
    <t>1-10-103-1031-016</t>
  </si>
  <si>
    <t>Miguel A. Muñoz Munguia</t>
  </si>
  <si>
    <t xml:space="preserve">Delfina Rivas Herrera                             </t>
  </si>
  <si>
    <t xml:space="preserve">Guillermo Aguilar Portilla                        </t>
  </si>
  <si>
    <t xml:space="preserve">Alejandra Medrano Martinez                        </t>
  </si>
  <si>
    <t xml:space="preserve">Aurelio Yepez Cano                                </t>
  </si>
  <si>
    <t xml:space="preserve">Bertha Martinez Garcia                            </t>
  </si>
  <si>
    <t xml:space="preserve">Brenda L. Alanis Vizcarra                         </t>
  </si>
  <si>
    <t xml:space="preserve">Carlos Badillo Soto                               </t>
  </si>
  <si>
    <t xml:space="preserve">Carlos Israel Ortiz Garcia                        </t>
  </si>
  <si>
    <t xml:space="preserve">Gilberto Cobarrubias                              </t>
  </si>
  <si>
    <t xml:space="preserve">Gregorio Luna Camargo                             </t>
  </si>
  <si>
    <t xml:space="preserve">Jorge de la Torre                                 </t>
  </si>
  <si>
    <t xml:space="preserve">Jose A Mireles Garcia                             </t>
  </si>
  <si>
    <t xml:space="preserve">Juan Cabrera Bravo                                </t>
  </si>
  <si>
    <t xml:space="preserve">Juan de Dios Chavez                               </t>
  </si>
  <si>
    <t xml:space="preserve">Juan Jose Hernandez Garcia                        </t>
  </si>
  <si>
    <t xml:space="preserve">Maria Luisa Castro Garcia                         </t>
  </si>
  <si>
    <t xml:space="preserve">Marina Aguirre Yañez                              </t>
  </si>
  <si>
    <t xml:space="preserve">Mario Andrade Calderon                            </t>
  </si>
  <si>
    <t xml:space="preserve">Pedro Venegas                                     </t>
  </si>
  <si>
    <t xml:space="preserve">Rafael Franco SAntillan                           </t>
  </si>
  <si>
    <t xml:space="preserve">Rosario Cabello Cabello                           </t>
  </si>
  <si>
    <t xml:space="preserve">SAntiago Quintanilla                              </t>
  </si>
  <si>
    <t xml:space="preserve">Yolanda Patricia Espeleta Benitez                 </t>
  </si>
  <si>
    <t xml:space="preserve">Virginia Tamayo Sandoval                          </t>
  </si>
  <si>
    <t xml:space="preserve">Juana Montiel Carrasco                            </t>
  </si>
  <si>
    <t xml:space="preserve">Alicia Ontiveros                                  </t>
  </si>
  <si>
    <t xml:space="preserve">Juan Antonio Castro Guerrero                      </t>
  </si>
  <si>
    <t>Jose Manuel Yepez Cano</t>
  </si>
  <si>
    <t>Delia Virginia Tamayo Sandoval</t>
  </si>
  <si>
    <t xml:space="preserve">Maria Celina Rojas SAnchez                        </t>
  </si>
  <si>
    <t>Javier Lopez Gomez</t>
  </si>
  <si>
    <t>Jose Antonio Enriquez Montes</t>
  </si>
  <si>
    <t xml:space="preserve">Perla Barretero Herrera                           </t>
  </si>
  <si>
    <t xml:space="preserve">Armando Hernández                                 </t>
  </si>
  <si>
    <t xml:space="preserve">Bernanrdo Maganda                                 </t>
  </si>
  <si>
    <t xml:space="preserve">Bernanrdo Manjarrez                               </t>
  </si>
  <si>
    <t xml:space="preserve">C.D.E. Jorge Joseph                               </t>
  </si>
  <si>
    <t xml:space="preserve">Cesar Rosas Herrera                               </t>
  </si>
  <si>
    <t xml:space="preserve">Ernesto Velazquez                                 </t>
  </si>
  <si>
    <t xml:space="preserve">Evaristo Fco. Gallardo                            </t>
  </si>
  <si>
    <t xml:space="preserve">Fernando Velez T.                                 </t>
  </si>
  <si>
    <t xml:space="preserve">Felicitas Dominguez                               </t>
  </si>
  <si>
    <t xml:space="preserve">Misael Tamayo Hernandea                           </t>
  </si>
  <si>
    <t xml:space="preserve">Manuel SAlado M.                                  </t>
  </si>
  <si>
    <t xml:space="preserve">Ma. Del Rosario Miranda Bello                     </t>
  </si>
  <si>
    <t xml:space="preserve">Noel Valenzo Hernández                            </t>
  </si>
  <si>
    <t xml:space="preserve">Patricio Abarca M.                                </t>
  </si>
  <si>
    <t xml:space="preserve">Roberto Atrisco J.                                </t>
  </si>
  <si>
    <t xml:space="preserve">Victor Fernando Pineda                            </t>
  </si>
  <si>
    <t xml:space="preserve">Miguel Moreyra Alvarado                           </t>
  </si>
  <si>
    <t>Victorino Pantoja Vargas</t>
  </si>
  <si>
    <t xml:space="preserve">Ma. Dolores Trujillo SAnchez                      </t>
  </si>
  <si>
    <t>Mariana Lucio Lopez</t>
  </si>
  <si>
    <t xml:space="preserve">Mirta Ideri Gutierrez Gilez                       </t>
  </si>
  <si>
    <t>Felipe Vivar Salazar</t>
  </si>
  <si>
    <t>Araceli Garcia Altamirano</t>
  </si>
  <si>
    <t>Factima Zaferino Balderas</t>
  </si>
  <si>
    <t>Silvino Tito Arroyo</t>
  </si>
  <si>
    <t xml:space="preserve">Martin de Jesus Hernandez Chavez                  </t>
  </si>
  <si>
    <t xml:space="preserve">Efrain Ramos Ramirez                              </t>
  </si>
  <si>
    <t xml:space="preserve">Cleudulfo Eziquio Lopez                           </t>
  </si>
  <si>
    <t xml:space="preserve">Eduardo Ramirez Granja                            </t>
  </si>
  <si>
    <t xml:space="preserve">Luis Gonzalez Reyes                               </t>
  </si>
  <si>
    <t xml:space="preserve">Maria Guadalupe Ramirez                           </t>
  </si>
  <si>
    <t xml:space="preserve">Pablo Acosta Perez                                </t>
  </si>
  <si>
    <t xml:space="preserve">Ana Karina SAnroman Ramirez                       </t>
  </si>
  <si>
    <t xml:space="preserve">Olga Muñoz Muñoz                                  </t>
  </si>
  <si>
    <t xml:space="preserve">Claudia Razo Ortiz                                </t>
  </si>
  <si>
    <t xml:space="preserve">Ma. de la Luz Argote Valadez                      </t>
  </si>
  <si>
    <t xml:space="preserve">Maria Guadalupe Gutierrez                         </t>
  </si>
  <si>
    <t xml:space="preserve">Eduardo Ramirez Perez                             </t>
  </si>
  <si>
    <t xml:space="preserve">Andres Becerra                                    </t>
  </si>
  <si>
    <t xml:space="preserve">Carlos Enrique Andrade                            </t>
  </si>
  <si>
    <t>Carlos Gonzalez A.</t>
  </si>
  <si>
    <t xml:space="preserve">Comercializadora E.                               </t>
  </si>
  <si>
    <t xml:space="preserve">Diego Corona C.                                   </t>
  </si>
  <si>
    <t xml:space="preserve">Gabriela Palomino M.                              </t>
  </si>
  <si>
    <t xml:space="preserve">Jacobo Romo Romero                                </t>
  </si>
  <si>
    <t xml:space="preserve">Jose de Jesus Yañez V.                            </t>
  </si>
  <si>
    <t xml:space="preserve">Jose Luis Montaño M.                              </t>
  </si>
  <si>
    <t xml:space="preserve">Julio Nelson Garcia Sánchez                       </t>
  </si>
  <si>
    <t xml:space="preserve">Luis Ismael SAntamaria                            </t>
  </si>
  <si>
    <t xml:space="preserve">Marichu Igareda Diez D.                           </t>
  </si>
  <si>
    <t xml:space="preserve">Raul Perez Carrillo                               </t>
  </si>
  <si>
    <t xml:space="preserve">Raul Martinez Delagado                            </t>
  </si>
  <si>
    <t xml:space="preserve">Reynaldo Martinez D.                              </t>
  </si>
  <si>
    <t xml:space="preserve">Roberto Gomez Lamas                               </t>
  </si>
  <si>
    <t>Octavio Dominguez C.</t>
  </si>
  <si>
    <t>Cutberto Arellano Castaños</t>
  </si>
  <si>
    <t xml:space="preserve">Ruben Diaz Ruiz                                   </t>
  </si>
  <si>
    <t>Alvaro Galvan Alvarez</t>
  </si>
  <si>
    <t>Arturo Encarnacion Gomez</t>
  </si>
  <si>
    <t>1-10-103-1031-051</t>
  </si>
  <si>
    <t xml:space="preserve">Florentino Figueroa Garcia                        </t>
  </si>
  <si>
    <t>1-10-103-1031-052</t>
  </si>
  <si>
    <t xml:space="preserve">Fausto Cruz Baltazar                              </t>
  </si>
  <si>
    <t xml:space="preserve">Fco. Javier Perez Rivera                          </t>
  </si>
  <si>
    <t>Ramon Bernal Michel</t>
  </si>
  <si>
    <t xml:space="preserve">Nancy F. Alcantar López                           </t>
  </si>
  <si>
    <t>Jonathan J. Flores Fernandez</t>
  </si>
  <si>
    <t>1-10-103-1031-065</t>
  </si>
  <si>
    <t xml:space="preserve">Luis Manuel Buenrostro Navarrete                  </t>
  </si>
  <si>
    <t>1-10-103-1031-066</t>
  </si>
  <si>
    <t>1-10-103-1031-068</t>
  </si>
  <si>
    <t>1-10-103-1031-069</t>
  </si>
  <si>
    <t>1-10-103-1031-072</t>
  </si>
  <si>
    <t>Ricardo Arias Jimenez</t>
  </si>
  <si>
    <t xml:space="preserve">Rafael Hernandez Corona                           </t>
  </si>
  <si>
    <t>1-10-103-1031-084</t>
  </si>
  <si>
    <t>Juan Manuel Barrera Guevara</t>
  </si>
  <si>
    <t>1-10-103-1031-086</t>
  </si>
  <si>
    <t xml:space="preserve">Oscar A. SAlcedo Rodriguez                        </t>
  </si>
  <si>
    <t xml:space="preserve">Gerardo Guzman Garcia                             </t>
  </si>
  <si>
    <t xml:space="preserve">Agustin Fernandez Barragan                        </t>
  </si>
  <si>
    <t>Carlos Gerardo Martin Delgadillo</t>
  </si>
  <si>
    <t>1-10-103-1031-090</t>
  </si>
  <si>
    <t xml:space="preserve">Jose Negrete Naranjo                              </t>
  </si>
  <si>
    <t>Alvaro Hernandez Guaida</t>
  </si>
  <si>
    <t xml:space="preserve">Martin Morfin Rangel                              </t>
  </si>
  <si>
    <t>Ma. Guadalupe Limon Rubio</t>
  </si>
  <si>
    <t xml:space="preserve">Juan Jose Fletes Velazquez                        </t>
  </si>
  <si>
    <t>Ignacio Torres Melendez</t>
  </si>
  <si>
    <t>1-10-103-1031-096</t>
  </si>
  <si>
    <t>J. Jesus Mungia Hernandez</t>
  </si>
  <si>
    <t>Ma. De Lourdes Rangel Mancilla</t>
  </si>
  <si>
    <t>Amelia Fabian Arias</t>
  </si>
  <si>
    <t>1-10-103-1031-100</t>
  </si>
  <si>
    <t xml:space="preserve">Ananda Rios Cardenas                              </t>
  </si>
  <si>
    <t>1-10-103-1031-101</t>
  </si>
  <si>
    <t>Agnes Maricela  Montes de Oca</t>
  </si>
  <si>
    <t>1-10-103-1031-102</t>
  </si>
  <si>
    <t>Carlos Ramirez Velazquez</t>
  </si>
  <si>
    <t xml:space="preserve">Agustin Fernandez Davalos                         </t>
  </si>
  <si>
    <t>1-10-103-1031-104</t>
  </si>
  <si>
    <t xml:space="preserve">Andres Avila Madrid                               </t>
  </si>
  <si>
    <t>1-10-103-1031-105</t>
  </si>
  <si>
    <t xml:space="preserve">Francisco J. Larios Cortez                        </t>
  </si>
  <si>
    <t>Gabriel Cornejo Chávez</t>
  </si>
  <si>
    <t xml:space="preserve">Jose Luis Patiño Soberanis                        </t>
  </si>
  <si>
    <t xml:space="preserve">Virgilio Reinoso Tapia                            </t>
  </si>
  <si>
    <t xml:space="preserve">Yaribet Bernal Ruiz                               </t>
  </si>
  <si>
    <t>Pablo Soria Maya</t>
  </si>
  <si>
    <t xml:space="preserve">Anibal Rafael Guerra Calderon                     </t>
  </si>
  <si>
    <t xml:space="preserve">Enrique Sánchez Velazco         </t>
  </si>
  <si>
    <t xml:space="preserve">Fanny Carranza Benítez            </t>
  </si>
  <si>
    <t xml:space="preserve">Vicente Garcia Rincon                             </t>
  </si>
  <si>
    <t xml:space="preserve">Maria Guadalupe Romero Barrera                    </t>
  </si>
  <si>
    <t xml:space="preserve">Julio Cesar Guerra Campos                         </t>
  </si>
  <si>
    <t xml:space="preserve">Yolanda Lucero Cruz Gomez                         </t>
  </si>
  <si>
    <t>Jose Miguel Rodriguez Contreras</t>
  </si>
  <si>
    <t>Julio Cesar Maycotte salazar</t>
  </si>
  <si>
    <t>Omar Tinoco Ceballos</t>
  </si>
  <si>
    <t>Enrique Alonso Matias</t>
  </si>
  <si>
    <t>Arturo Rojas Mondragon</t>
  </si>
  <si>
    <t xml:space="preserve">Cecilia Tapia Navarro                             </t>
  </si>
  <si>
    <t>Herminio Rebollo Miranda</t>
  </si>
  <si>
    <t>Juan Moreno Hernandez</t>
  </si>
  <si>
    <t>Hermelinda Chavez Carrillo</t>
  </si>
  <si>
    <t>Huberto Solis Quintana</t>
  </si>
  <si>
    <t>Aymara Barrientos Torres</t>
  </si>
  <si>
    <t>Pedro Rubio Peña</t>
  </si>
  <si>
    <t xml:space="preserve">Fatima Quintero Maldonado                         </t>
  </si>
  <si>
    <t xml:space="preserve">Ramiro Eugenio Paredes Chavez                     </t>
  </si>
  <si>
    <t xml:space="preserve">Jorge Mendoza Alvarez                             </t>
  </si>
  <si>
    <t xml:space="preserve">Alejandro Flores Castrejon                        </t>
  </si>
  <si>
    <t xml:space="preserve">Alfonso Miranda                                   </t>
  </si>
  <si>
    <t xml:space="preserve">Anyelo Gaston Mancilla Gomez                      </t>
  </si>
  <si>
    <t xml:space="preserve">Bernardo Franco                                   </t>
  </si>
  <si>
    <t xml:space="preserve">Daniel Nazari Amador                              </t>
  </si>
  <si>
    <t xml:space="preserve">Diego Rojas Vazquez                               </t>
  </si>
  <si>
    <t xml:space="preserve">Efrain Mercado                                    </t>
  </si>
  <si>
    <t xml:space="preserve">Elizabeth Ruiz Flores                             </t>
  </si>
  <si>
    <t xml:space="preserve">Fernando Alvarez Espin                            </t>
  </si>
  <si>
    <t xml:space="preserve">Florencio Ixpango                                 </t>
  </si>
  <si>
    <t xml:space="preserve">Francisco Buendia                                 </t>
  </si>
  <si>
    <t xml:space="preserve">Francisco Javier Rojas Rico                       </t>
  </si>
  <si>
    <t xml:space="preserve">Francisco Pino Orihuela                           </t>
  </si>
  <si>
    <t xml:space="preserve">Gaston Garcia Ramirez                             </t>
  </si>
  <si>
    <t xml:space="preserve">German Neri                                       </t>
  </si>
  <si>
    <t xml:space="preserve">Graciela Carrillo Ocampo                          </t>
  </si>
  <si>
    <t xml:space="preserve">Graciela Vazquez Ibarra                           </t>
  </si>
  <si>
    <t xml:space="preserve">Grupo Editorial Tlahuica                          </t>
  </si>
  <si>
    <t xml:space="preserve">Hugo Alvarez                                      </t>
  </si>
  <si>
    <t xml:space="preserve">Javier Fernandez Orduña                           </t>
  </si>
  <si>
    <t xml:space="preserve">Jeaninne Chida Guevara                            </t>
  </si>
  <si>
    <t xml:space="preserve">Jesus Escamilla Casarrubias                       </t>
  </si>
  <si>
    <t xml:space="preserve">Jorge Alvarez Campos                              </t>
  </si>
  <si>
    <t xml:space="preserve">Julio Cesar Solis Serrano                         </t>
  </si>
  <si>
    <t xml:space="preserve">Karl Ayala Ruiz                                   </t>
  </si>
  <si>
    <t xml:space="preserve">Kenya Lugo Delgado                                </t>
  </si>
  <si>
    <t xml:space="preserve">Lina Marcell Carbajal                             </t>
  </si>
  <si>
    <t xml:space="preserve">Luis Eduardo Anguiano Torre                       </t>
  </si>
  <si>
    <t xml:space="preserve">Mario Jamil Lases Su                              </t>
  </si>
  <si>
    <t xml:space="preserve">Miriam Ayala Espindola                            </t>
  </si>
  <si>
    <t xml:space="preserve">Munir Lases Del Villar                            </t>
  </si>
  <si>
    <t xml:space="preserve">Primo Bello Garcia                                </t>
  </si>
  <si>
    <t xml:space="preserve">Radiocel S.A. de C.V.                             </t>
  </si>
  <si>
    <t xml:space="preserve">Rene Jimenez Aquino                               </t>
  </si>
  <si>
    <t xml:space="preserve">Rosa Maria Bazan Morante                          </t>
  </si>
  <si>
    <t xml:space="preserve">Severo Rivera Campos                              </t>
  </si>
  <si>
    <t>Antonio Rodriguez Pulido</t>
  </si>
  <si>
    <t>Monica Garzon De Leon Y Peña</t>
  </si>
  <si>
    <t>Jorge Xavier Guevara</t>
  </si>
  <si>
    <t>Alberto Cruz Ignacio</t>
  </si>
  <si>
    <t>Maria Antonieta Sanchez Nere</t>
  </si>
  <si>
    <t>Zaira Georgina Ortega De La Cruz</t>
  </si>
  <si>
    <t>Indira Aparicio Garcia</t>
  </si>
  <si>
    <t>Mauricio Arzamendi Gordero</t>
  </si>
  <si>
    <t xml:space="preserve">Esteban Gonzalez Palacios </t>
  </si>
  <si>
    <t>Emilio Bautista Bravo</t>
  </si>
  <si>
    <t xml:space="preserve">Juan Antonio Arce Jimenez                         </t>
  </si>
  <si>
    <t>Pabel Rosas Rabadan</t>
  </si>
  <si>
    <t xml:space="preserve">Ana Maria SAmperio Villa                          </t>
  </si>
  <si>
    <t>M=(G+H+I+L)</t>
  </si>
  <si>
    <t>A+B+C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</si>
  <si>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</si>
  <si>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</si>
  <si>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</si>
  <si>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</si>
  <si>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</si>
  <si>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</si>
  <si>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</si>
  <si>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</si>
  <si>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</si>
  <si>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</si>
  <si>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</si>
  <si>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</si>
  <si>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</si>
  <si>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GRAN TOTAL</t>
  </si>
  <si>
    <t>1-10-103-1037 Desarrollos Instantáneos, S.A. de C.V.</t>
  </si>
  <si>
    <t>1-10-103-1036 Eventos Instantáneos, S.A. de C.V.</t>
  </si>
  <si>
    <t>1-10-103-1033 Préstamos a Comités</t>
  </si>
  <si>
    <t>1-10-103-1032 Gastos a Comprobar</t>
  </si>
  <si>
    <t>1-10-103-1030 Deudores Diversos</t>
  </si>
  <si>
    <t>1-10-107 Anticipo a Proveedores</t>
  </si>
  <si>
    <t>L=(J-K)</t>
  </si>
  <si>
    <t xml:space="preserve">  (K)</t>
  </si>
  <si>
    <t>I=(C-F)</t>
  </si>
  <si>
    <t>H=(B-D)</t>
  </si>
  <si>
    <t>G=(A-D)</t>
  </si>
  <si>
    <t>C</t>
  </si>
  <si>
    <t>B</t>
  </si>
  <si>
    <t>A</t>
  </si>
  <si>
    <t>RECUPERACIÓN DE ADEUDOS O COMPROBACIÓN DE GASTOS     (ABONOS)</t>
  </si>
  <si>
    <t>ADEUDOS GENERADOS (CARGOS)</t>
  </si>
  <si>
    <t>SALDOS AL
31-12-07 QUE PRESENTAN ANTIGÜEDAD MAYOR A UN AÑO</t>
  </si>
  <si>
    <t>SALDOS  OBSERVADOS Y SANCIONADOS EN EJERCICIOS ANTERIORES POR HABER TENIDO UNA ANTIGÜEDAD MAYOR A 1 AÑO</t>
  </si>
  <si>
    <t>SALDOS AL 
31-12-07 QUE PRESENTAN ANTIGÜEDAD MAYOR A UN AÑO</t>
  </si>
  <si>
    <t>SALDO AL 31 DE DICIEMBRE DE 2007</t>
  </si>
  <si>
    <t>SALDOS AL
31-12-07 DE PARTIDAS QUE CUENTAN CON ANTIGÜEDAD MENOR A 1 AÑO</t>
  </si>
  <si>
    <t>MOVIMIENTOS CORRESPONDIENTES A 2007</t>
  </si>
  <si>
    <t>SALDOS PENDIENTES DE RECUPERACIÓN AL 31-12-07</t>
  </si>
  <si>
    <t>RECUPERACIÓN DE ADEUDOS O COMPROBACIÓN DE GASTOS EN 2007 CORRESPONDIENTES A:</t>
  </si>
  <si>
    <t>SALDOS PENDIENTES DE RECUPERACIÓN AL 31-12-06</t>
  </si>
  <si>
    <t>INTEGRACIÓN DE SALDOS  AL 31 DE DICIEMBRE DE 2007</t>
  </si>
  <si>
    <t>INFORME ANUAL 2007</t>
  </si>
  <si>
    <t>UNIDAD DE FISCALIZACIÓN DE LOS RECURSOS DE LOS PARTIDOS POLÍTICOS</t>
  </si>
  <si>
    <t>COMITÉ</t>
  </si>
  <si>
    <t>CUENTA</t>
  </si>
  <si>
    <t>NOMBRE</t>
  </si>
  <si>
    <t>TOTAL</t>
  </si>
  <si>
    <t>GENERADO</t>
  </si>
  <si>
    <t>RECUPERADO</t>
  </si>
  <si>
    <t>SALDO AL</t>
  </si>
  <si>
    <t>31-12-07</t>
  </si>
  <si>
    <t>E</t>
  </si>
  <si>
    <t>F</t>
  </si>
  <si>
    <t>G</t>
  </si>
  <si>
    <t>CEN</t>
  </si>
  <si>
    <t>1-10-103-1030-001</t>
  </si>
  <si>
    <t xml:space="preserve">Alianza por México-Gtos.                          </t>
  </si>
  <si>
    <t>1-10-103-1030-002</t>
  </si>
  <si>
    <t>Aragón Maria Del Roció</t>
  </si>
  <si>
    <t>1-10-103-1030-003</t>
  </si>
  <si>
    <t xml:space="preserve">Alianza Todos Somos Chihuahua                     </t>
  </si>
  <si>
    <t>1-10-103-1030-004</t>
  </si>
  <si>
    <t>1-10-103-1030-005</t>
  </si>
  <si>
    <t>Brito SArmiento Ángel Manuel</t>
  </si>
  <si>
    <t>1-10-103-1030-006</t>
  </si>
  <si>
    <t xml:space="preserve">Castellanos Mendoza Libia Amalia                  </t>
  </si>
  <si>
    <t>1-10-103-1030-007</t>
  </si>
  <si>
    <t xml:space="preserve">Conafin                                           </t>
  </si>
  <si>
    <t>1-10-103-1030-008</t>
  </si>
  <si>
    <t xml:space="preserve">Conde Melo Rocio                                  </t>
  </si>
  <si>
    <t>1-10-103-1030-010</t>
  </si>
  <si>
    <t xml:space="preserve">Iturribarria Bolaños Jorge Fernando               </t>
  </si>
  <si>
    <t>1-10-103-1030-011</t>
  </si>
  <si>
    <t>Armengo Ignacio Marino</t>
  </si>
  <si>
    <t>1-10-103-1030-012</t>
  </si>
  <si>
    <t>Orozco Velasco Romeo</t>
  </si>
  <si>
    <t>1-10-103-1030-013</t>
  </si>
  <si>
    <t>Rodriguez Acevedo Eduardo</t>
  </si>
  <si>
    <t>1-10-103-1030-014</t>
  </si>
  <si>
    <t xml:space="preserve">Org. Adherentes                                   </t>
  </si>
  <si>
    <t>1-10-103-1030-015</t>
  </si>
  <si>
    <t>1-10-103-1030-016</t>
  </si>
  <si>
    <t xml:space="preserve">Fundacion por la Socialdemocracia de Las Americas </t>
  </si>
  <si>
    <t>1-10-103-1030-017</t>
  </si>
  <si>
    <t xml:space="preserve">Gobierno Del Df                                   </t>
  </si>
  <si>
    <t>1-10-103-1030-021</t>
  </si>
  <si>
    <t xml:space="preserve">Corporacion Imagen Publicidad SA de CV            </t>
  </si>
  <si>
    <t>1-10-103-1030-022</t>
  </si>
  <si>
    <t>Armando Mendez de la Luz</t>
  </si>
  <si>
    <t>SUBTOTAL</t>
  </si>
  <si>
    <t xml:space="preserve">Adriana Guevara Escobedo                          </t>
  </si>
  <si>
    <t xml:space="preserve">Vicente Perez Almanza                             </t>
  </si>
  <si>
    <t>Liliana Ulloa Aguilar</t>
  </si>
  <si>
    <t>Claudia Elizabeth Salas Morgado</t>
  </si>
  <si>
    <t>Rafael Mauricio Quintero</t>
  </si>
  <si>
    <t>Enrique Robles Ulloa</t>
  </si>
  <si>
    <t>Jose Luis Morales Peña</t>
  </si>
  <si>
    <t xml:space="preserve">Paloma Amor Vazquez Diaz                          </t>
  </si>
  <si>
    <t>Jesus Flores Gomez</t>
  </si>
  <si>
    <t>1-10-103-1030-018</t>
  </si>
  <si>
    <t>Itzigueri Calvillo</t>
  </si>
  <si>
    <t>1-10-103-1030-019</t>
  </si>
  <si>
    <t>Jorge Humberto Azcona Reynoso</t>
  </si>
  <si>
    <t>1-10-103-1030-020</t>
  </si>
  <si>
    <t>Jesus Armando Lopez Velarde Campa</t>
  </si>
  <si>
    <t>Oswaldo Rodriguez Garcia</t>
  </si>
  <si>
    <t>Mario Rafael Rabling Vargas</t>
  </si>
  <si>
    <t>1-10-103-1030-023</t>
  </si>
  <si>
    <t>Liliana Margarita Randolph Esparza</t>
  </si>
  <si>
    <t>1-10-103-1030-025</t>
  </si>
  <si>
    <t>Alfredo Macias Romo</t>
  </si>
  <si>
    <t>1-10-103-1030-026</t>
  </si>
  <si>
    <t>Maria Del Consuelo Altamirano R.</t>
  </si>
  <si>
    <t>1-10-103-1030-027</t>
  </si>
  <si>
    <t>Roberto Martinez Muñoz</t>
  </si>
  <si>
    <t>1-10-103-1030-028</t>
  </si>
  <si>
    <t>Alejandro Aizpura Marcheti</t>
  </si>
  <si>
    <t>1-10-103-1030-029</t>
  </si>
  <si>
    <t>Juan Macias Valadez</t>
  </si>
  <si>
    <t>1-10-103-1030-030</t>
  </si>
  <si>
    <t>Marissa Quesada Madrazo</t>
  </si>
  <si>
    <t>1-10-103-1030-031</t>
  </si>
  <si>
    <t>J. Jesus Gonzalez Avendaño</t>
  </si>
  <si>
    <t>1-10-103-1030-032</t>
  </si>
  <si>
    <t>Faustino Quezada Chavez</t>
  </si>
  <si>
    <t>1-10-103-1030-033</t>
  </si>
  <si>
    <t>Martin Castorena Contreras</t>
  </si>
  <si>
    <t>1-10-103-1030-034</t>
  </si>
  <si>
    <t xml:space="preserve">Cruz Cortez Elizabeth                             </t>
  </si>
  <si>
    <t xml:space="preserve">Filiberto Peña Galicia                            </t>
  </si>
  <si>
    <t xml:space="preserve">Herminio Sánchez Vela                             </t>
  </si>
  <si>
    <t>Jose Guadalupe Ruiz C</t>
  </si>
  <si>
    <t xml:space="preserve">Leonardo Rodríguez F.                             </t>
  </si>
  <si>
    <t xml:space="preserve">Rigoberto Ortiz González                          </t>
  </si>
  <si>
    <t xml:space="preserve">Roberto Bonilla Rivero                            </t>
  </si>
  <si>
    <t xml:space="preserve">Zuleyma Huidobro González                         </t>
  </si>
  <si>
    <t xml:space="preserve">Agustin Juarez Medina                             </t>
  </si>
  <si>
    <t xml:space="preserve">Alejandro Pech Quetzal                            </t>
  </si>
  <si>
    <t xml:space="preserve">Alfredo Gonzalez SAnchez                          </t>
  </si>
  <si>
    <t xml:space="preserve">Alfredo Ruiz Vargas                               </t>
  </si>
  <si>
    <t xml:space="preserve">Angel Hernandez Marin                             </t>
  </si>
  <si>
    <t xml:space="preserve">Armando Villanueva SAntana                        </t>
  </si>
  <si>
    <t xml:space="preserve">Diego Guemez SAenz                                </t>
  </si>
  <si>
    <t xml:space="preserve">Efrain Francisco Uc Medina                        </t>
  </si>
  <si>
    <t xml:space="preserve">Ernesto Martinez Mendoza                          </t>
  </si>
  <si>
    <t xml:space="preserve">Evangelina Martinez Tovar                         </t>
  </si>
  <si>
    <t xml:space="preserve">Fernando May Villanueva                           </t>
  </si>
  <si>
    <t xml:space="preserve">Guilberth Canto Massa                             </t>
  </si>
  <si>
    <t xml:space="preserve">Israel Canto Viana                                </t>
  </si>
  <si>
    <t xml:space="preserve">Jorge Diaz SAnchez                                </t>
  </si>
  <si>
    <t xml:space="preserve">Jose Carlos Echeverria Huerta                     </t>
  </si>
  <si>
    <t xml:space="preserve">Jose Martin Gonzalez                              </t>
  </si>
  <si>
    <t xml:space="preserve">Lazaro Blanco SAnchez                             </t>
  </si>
  <si>
    <t xml:space="preserve">Lilia Irasena Ibarra                              </t>
  </si>
  <si>
    <t xml:space="preserve">Manuel Jesus Moguel Castillo                      </t>
  </si>
  <si>
    <t xml:space="preserve">Martha Morga Arias                                </t>
  </si>
  <si>
    <t xml:space="preserve">Moises Perez                                      </t>
  </si>
  <si>
    <t>Miguel Angel Gaspariano Villalobos</t>
  </si>
  <si>
    <t xml:space="preserve">Nahum Fuentes Morales                             </t>
  </si>
  <si>
    <t xml:space="preserve">Pedro Ivit Chi                                    </t>
  </si>
  <si>
    <t xml:space="preserve">Refugio Castañeda Hernandez                       </t>
  </si>
  <si>
    <t xml:space="preserve">Ricardo Rosado Castro                             </t>
  </si>
  <si>
    <t xml:space="preserve">Roman de Jesus Hernandez                          </t>
  </si>
  <si>
    <t xml:space="preserve">Sebastian Uc Yan                                  </t>
  </si>
  <si>
    <t>William Soauza Calderon</t>
  </si>
  <si>
    <t>Guadalupe Hadad Estefano</t>
  </si>
  <si>
    <t>Maria de los Dolores Rangel Becerra</t>
  </si>
  <si>
    <t xml:space="preserve">Karina Ivette Tuz Catzin                          </t>
  </si>
  <si>
    <t>Danny Canul Vargas</t>
  </si>
  <si>
    <t xml:space="preserve">Cinthya Yamile Millan Estrella                    </t>
  </si>
  <si>
    <t xml:space="preserve">Alfonso Ramirez Flores                            </t>
  </si>
  <si>
    <t>Arturo Mejia Valenzuela</t>
  </si>
  <si>
    <t xml:space="preserve">Jesus Manuel Viedas Esquerra                      </t>
  </si>
  <si>
    <t xml:space="preserve">Jorge Camara Argaez                               </t>
  </si>
  <si>
    <t xml:space="preserve">Jose Guadalupe Castro Garcia                      </t>
  </si>
  <si>
    <t xml:space="preserve">Luis Esteban Solano Melendez                      </t>
  </si>
  <si>
    <t xml:space="preserve">Miltours, S.A. de C.V.                            </t>
  </si>
  <si>
    <t xml:space="preserve">Pablo Torres Navarro                              </t>
  </si>
  <si>
    <t xml:space="preserve">Rodrigo Mendoza Rodriguez                         </t>
  </si>
  <si>
    <t xml:space="preserve">Sergio Rochin Trujillo                            </t>
  </si>
  <si>
    <t xml:space="preserve">Teodulo Herrera German                            </t>
  </si>
  <si>
    <t xml:space="preserve">Jose Luis Zambano Colio                           </t>
  </si>
  <si>
    <t>Jacinto Perez Gerardo</t>
  </si>
  <si>
    <t xml:space="preserve">Adela Segovia Cervantes                           </t>
  </si>
  <si>
    <t xml:space="preserve">Aldo Macias Guerrero                              </t>
  </si>
  <si>
    <t xml:space="preserve">Alfredo Solis Leija                               </t>
  </si>
  <si>
    <t xml:space="preserve">Beatriz Martinez Zabaleta                         </t>
  </si>
  <si>
    <t xml:space="preserve">Bernardo Peña Alvarez                             </t>
  </si>
  <si>
    <t xml:space="preserve">Fabian Hernandez Hernandez                        </t>
  </si>
  <si>
    <t xml:space="preserve">Hector Barraon Carmona                            </t>
  </si>
  <si>
    <t xml:space="preserve">Jose Luis Bernal Chavez                           </t>
  </si>
  <si>
    <t xml:space="preserve">Juan Antonio Morales Flores                       </t>
  </si>
  <si>
    <t xml:space="preserve">Lucero Cruz Leon                                  </t>
  </si>
  <si>
    <t xml:space="preserve">Luis Manuel Ventura                               </t>
  </si>
  <si>
    <t xml:space="preserve">Ma. Del Carmen Barragan SAnchez                   </t>
  </si>
  <si>
    <t xml:space="preserve">Pablo Gil Delgado Ventura                         </t>
  </si>
  <si>
    <t xml:space="preserve">Reina Yadira Ochoa Franco                         </t>
  </si>
  <si>
    <t xml:space="preserve">Rosa Maria Lara Berridi                           </t>
  </si>
  <si>
    <t xml:space="preserve">Victor Hugo Cabrera Chavez                        </t>
  </si>
  <si>
    <t xml:space="preserve">Miguel Angel Cuadra Palafox                       </t>
  </si>
  <si>
    <t>Teodoro Roman</t>
  </si>
  <si>
    <t>1-10-103-1030-035</t>
  </si>
  <si>
    <t>Juan Reyes Encina</t>
  </si>
  <si>
    <t>1-10-103-1030-036</t>
  </si>
  <si>
    <t>Sonia Maria De Lira Jimenez</t>
  </si>
  <si>
    <t>1-10-103-1030-037</t>
  </si>
  <si>
    <t>Ramiro Azcona Gallegos</t>
  </si>
  <si>
    <t>1-10-103-1030-038</t>
  </si>
  <si>
    <t>Guadalupe Trinidad Ortiz M.</t>
  </si>
  <si>
    <t>1-10-103-1030-040</t>
  </si>
  <si>
    <t>Alma Edith Diaz De Leon</t>
  </si>
  <si>
    <t>1-10-103-1030-041</t>
  </si>
  <si>
    <t>J. Refugio Alfaro Guerrero</t>
  </si>
  <si>
    <t>1-10-103-1030-042</t>
  </si>
  <si>
    <t>Jose De Jesus Velasco Castañeda</t>
  </si>
  <si>
    <t>1-10-103-1030-043</t>
  </si>
  <si>
    <t>Paula Georgina Martin De Anda</t>
  </si>
  <si>
    <t>1-10-103-1030-044</t>
  </si>
  <si>
    <t xml:space="preserve">Arturo Diaz Lombardo Ayala                        </t>
  </si>
  <si>
    <t>1-10-103-1030-045</t>
  </si>
  <si>
    <t>Jesus Hornedo Romo</t>
  </si>
  <si>
    <t>1-10-103-1030-046</t>
  </si>
  <si>
    <t>Alejandro Millan Delgadillo</t>
  </si>
  <si>
    <t>1-10-103-1030-047</t>
  </si>
  <si>
    <t xml:space="preserve">Ricardo Fernando Vargas                           </t>
  </si>
  <si>
    <t>1-10-103-1030-048</t>
  </si>
  <si>
    <t>Alejandro Buchanan Martin Del Campo</t>
  </si>
  <si>
    <t>1-10-103-1030-053</t>
  </si>
  <si>
    <t>Armando Isidro Piña del Bosque</t>
  </si>
  <si>
    <t>1-10-103-1030-054</t>
  </si>
  <si>
    <t>Juan Carlos Muñoz Gonzalez</t>
  </si>
  <si>
    <t>1-10-103-1030-055</t>
  </si>
  <si>
    <t>Francisco Gamboa Castañeda</t>
  </si>
  <si>
    <t>1-10-103-1030-056</t>
  </si>
  <si>
    <t>Joaquin Avalos Torres</t>
  </si>
  <si>
    <t>1-10-103-1030-057</t>
  </si>
  <si>
    <t>Karla Yeaneth azcano Romo</t>
  </si>
  <si>
    <t>1-10-103-1030-058</t>
  </si>
  <si>
    <t>Jorge Rosas Lopez</t>
  </si>
  <si>
    <t>1-10-103-1030-059</t>
  </si>
  <si>
    <t xml:space="preserve">Marta Catalina Martinez Martinez                  </t>
  </si>
  <si>
    <t xml:space="preserve">Alberto Guerrero Rodriguez                        </t>
  </si>
  <si>
    <t xml:space="preserve">Daniel Chiquete Rodriguez                         </t>
  </si>
  <si>
    <t xml:space="preserve">Manuel Hernández                                  </t>
  </si>
  <si>
    <t xml:space="preserve">Mara Gutierrez Kurum                              </t>
  </si>
  <si>
    <t xml:space="preserve">Viajes Anasol Sucursal                            </t>
  </si>
  <si>
    <t>1-10-103-1030-009</t>
  </si>
  <si>
    <t>Juan Antonio Torres Briones</t>
  </si>
  <si>
    <t>Ana Elizabeth Lopez Sotelo</t>
  </si>
  <si>
    <t>Carlos Cuellar Ortiz</t>
  </si>
  <si>
    <t xml:space="preserve">Rene Arturo Gómez M.                              </t>
  </si>
  <si>
    <t>Blanca Dominguez Torres</t>
  </si>
  <si>
    <t xml:space="preserve">Liliana Gonzalez Galvan                           </t>
  </si>
  <si>
    <t>1-10-103-1030-024</t>
  </si>
  <si>
    <t>Laura Janette Gonzalez Casillas</t>
  </si>
  <si>
    <t>Juan Dominguez Flores</t>
  </si>
  <si>
    <t>Rosalina Avila Araiza</t>
  </si>
  <si>
    <t>Carmen Olga Aragon Harrison</t>
  </si>
  <si>
    <t>Aldo Alfonso Torres Beltran</t>
  </si>
  <si>
    <t>Johana Sicarios Garcia</t>
  </si>
  <si>
    <t>Laura Elena Gonzalez Araya</t>
  </si>
  <si>
    <t>Oscar Sañudo Corona</t>
  </si>
  <si>
    <t>Antonio Razo Figueroa</t>
  </si>
  <si>
    <t xml:space="preserve">Marco Antonio Delgado </t>
  </si>
  <si>
    <t>Jose Arvizu Franco</t>
  </si>
  <si>
    <t xml:space="preserve">Misael Eden Paez Moreno                           </t>
  </si>
  <si>
    <t>Jose Fabricio Mozqueda Rosas</t>
  </si>
  <si>
    <t>Ernesto Jimenez Espinoza</t>
  </si>
  <si>
    <t xml:space="preserve">Cirilo Romero Zumaya                              </t>
  </si>
  <si>
    <t>David Green Moreno</t>
  </si>
  <si>
    <t>Ernesto Romero Cinco</t>
  </si>
  <si>
    <t>Hector Guereña Cota</t>
  </si>
  <si>
    <t xml:space="preserve">Maria Rosario Gaxiola Armenta                     </t>
  </si>
  <si>
    <t>Ramon Rodriguez Rodriguez</t>
  </si>
  <si>
    <t>Tomas Razo Garcia</t>
  </si>
  <si>
    <t xml:space="preserve">Alvaro Fox Peña                                   </t>
  </si>
  <si>
    <t xml:space="preserve">Juan L. Valenzuela SAndoval                       </t>
  </si>
  <si>
    <t>Patricia Cortez</t>
  </si>
  <si>
    <t xml:space="preserve">Aurelio Haro Villelas                             </t>
  </si>
  <si>
    <t>Norma Mireya Romero Cinco</t>
  </si>
  <si>
    <t>Karim  Martinez Lizarraga</t>
  </si>
  <si>
    <t>Leticia Telles Vidales</t>
  </si>
  <si>
    <t xml:space="preserve">Anibal Ostoa Ortega                               </t>
  </si>
  <si>
    <t xml:space="preserve">Aureliano Quirarte                                </t>
  </si>
  <si>
    <t xml:space="preserve">Abelardo Fernando                                 </t>
  </si>
  <si>
    <t xml:space="preserve">Adalberto Escobar                                 </t>
  </si>
  <si>
    <t xml:space="preserve">Carlos Manuel Cicero Rivera                       </t>
  </si>
  <si>
    <t xml:space="preserve">Danilo Enriquez Z.                                </t>
  </si>
  <si>
    <t xml:space="preserve">Eduardo Martinez R.                               </t>
  </si>
  <si>
    <t xml:space="preserve">Gabriel Ivan Solis S.                             </t>
  </si>
  <si>
    <t xml:space="preserve">Jeremias Miguel C.                                </t>
  </si>
  <si>
    <t xml:space="preserve">Jose Luis Sonda A.                                </t>
  </si>
  <si>
    <t xml:space="preserve">Juan de Mata Uitzil                               </t>
  </si>
  <si>
    <t xml:space="preserve">Luis Augusto M.                                   </t>
  </si>
  <si>
    <t xml:space="preserve">Luis Alfonso Chavez                               </t>
  </si>
  <si>
    <t xml:space="preserve">Luis Antonio Ruiz P.                              </t>
  </si>
  <si>
    <t xml:space="preserve">Luis Ayala Menendez                               </t>
  </si>
  <si>
    <t xml:space="preserve">Manuel Antonio R.                                 </t>
  </si>
  <si>
    <t xml:space="preserve">Marco Antonio Silva                               </t>
  </si>
  <si>
    <t>Mirna SAlazar Coco</t>
  </si>
  <si>
    <t xml:space="preserve">Marcelino Mis Uc                                  </t>
  </si>
  <si>
    <t xml:space="preserve">Nidelvia Elvira SAlazar                           </t>
  </si>
  <si>
    <t xml:space="preserve">Pablo Caamal Pache                                </t>
  </si>
  <si>
    <t xml:space="preserve">Pedro Hernandez M.                                </t>
  </si>
  <si>
    <t xml:space="preserve">Ramon Omar Gomez                                  </t>
  </si>
  <si>
    <t xml:space="preserve">SAntiago Olgin G.                                 </t>
  </si>
  <si>
    <t xml:space="preserve">Victor Pech Mena                                  </t>
  </si>
  <si>
    <t xml:space="preserve">Yolanda Casales M.                                </t>
  </si>
  <si>
    <t xml:space="preserve">Cta. Estatal 4026315333                           </t>
  </si>
  <si>
    <t xml:space="preserve">Federico Dominguez Borrego                        </t>
  </si>
  <si>
    <t xml:space="preserve">Juan Manuel Peralta Corona                        </t>
  </si>
  <si>
    <t xml:space="preserve">SAnatorio SAnta Catarina                          </t>
  </si>
  <si>
    <t xml:space="preserve">Aurelia Aparicio M.                               </t>
  </si>
  <si>
    <t xml:space="preserve">Angel Serrano M.                                  </t>
  </si>
  <si>
    <t xml:space="preserve">Benigno Catalan S.                                </t>
  </si>
  <si>
    <t xml:space="preserve">Cristina Castañon N.                              </t>
  </si>
  <si>
    <t xml:space="preserve">Comisión Federal de Electricidad                  </t>
  </si>
  <si>
    <t xml:space="preserve">Efren Diaz Castellan                              </t>
  </si>
  <si>
    <t xml:space="preserve">Enrique R. Bolivar F.                             </t>
  </si>
  <si>
    <t xml:space="preserve">Jesus Araujo Hernandez                            </t>
  </si>
  <si>
    <t xml:space="preserve">Pablo Pérez Severiano                             </t>
  </si>
  <si>
    <t xml:space="preserve">Radiomovil Dipsa, S.A. de C.V.                    </t>
  </si>
  <si>
    <t xml:space="preserve">Raquel Cuevas U.                                  </t>
  </si>
  <si>
    <t xml:space="preserve">Raquel Ortega Cuevas                              </t>
  </si>
  <si>
    <t xml:space="preserve">Rocio Gallardo N.                                 </t>
  </si>
  <si>
    <t xml:space="preserve">Aniceto Castillo Vazquez                          </t>
  </si>
  <si>
    <t xml:space="preserve">Maximo Jiménez Ramírez                            </t>
  </si>
  <si>
    <t>Leonardo Ortiz Vallejo</t>
  </si>
  <si>
    <t xml:space="preserve">Francisco Berganza Escorza                        </t>
  </si>
  <si>
    <t>Luis M. Zamudio Perez</t>
  </si>
  <si>
    <t xml:space="preserve">Francisco Lechuga Torres                          </t>
  </si>
  <si>
    <t xml:space="preserve">Homero Hernandez Olmos                            </t>
  </si>
  <si>
    <t>Maria del Carmen Uribe villar</t>
  </si>
  <si>
    <t>Gabriel Perales Arrieta</t>
  </si>
  <si>
    <t xml:space="preserve">Maria Cristina de la Concha Ortiz                 </t>
  </si>
  <si>
    <t>1-10-103-1030-049</t>
  </si>
  <si>
    <t xml:space="preserve">Sergio SAlinas Lopez                              </t>
  </si>
  <si>
    <t>1-10-103-1030-050</t>
  </si>
  <si>
    <t xml:space="preserve">Aldo Molina SAntos                                </t>
  </si>
  <si>
    <t>1-10-103-1030-051</t>
  </si>
  <si>
    <t xml:space="preserve">Pablo Manuel Dominguez Ramirez                    </t>
  </si>
  <si>
    <t>1-10-103-1030-052</t>
  </si>
  <si>
    <t xml:space="preserve">Armando Bueno Flores                              </t>
  </si>
  <si>
    <t>Humberto Huesca Garcia</t>
  </si>
  <si>
    <t xml:space="preserve">Olivia Lopez Villagran                            </t>
  </si>
  <si>
    <t xml:space="preserve">Marcos Ballesteros                                </t>
  </si>
  <si>
    <t xml:space="preserve">Alberto Berganza Zarate                           </t>
  </si>
  <si>
    <t xml:space="preserve">Claudia Gonzalez Torres                           </t>
  </si>
  <si>
    <t xml:space="preserve">Idalia Lara Franco                                </t>
  </si>
  <si>
    <t xml:space="preserve">Alberto David Berganza Escorza                    </t>
  </si>
  <si>
    <t xml:space="preserve">Adolfo Soto                                       </t>
  </si>
  <si>
    <t xml:space="preserve">Carlos Odilon Morales                             </t>
  </si>
  <si>
    <t xml:space="preserve">Carlos Ruiz Venegas                               </t>
  </si>
  <si>
    <t xml:space="preserve">Creatividad En Publicidad Exterior                </t>
  </si>
  <si>
    <t xml:space="preserve">Digital Radial Del Centro SA de CV                </t>
  </si>
  <si>
    <t xml:space="preserve">Eduardo Moran Izaguirre                           </t>
  </si>
  <si>
    <t xml:space="preserve">Eduardo Yañez Tapia                               </t>
  </si>
  <si>
    <t xml:space="preserve">Emma Davila Duarte                                </t>
  </si>
  <si>
    <t xml:space="preserve">Esteban Olivarez Ramirez                          </t>
  </si>
  <si>
    <t xml:space="preserve">Fernando Gomez                                    </t>
  </si>
  <si>
    <t xml:space="preserve">Fernando Guadarrama Figueroa                      </t>
  </si>
  <si>
    <t xml:space="preserve">Fomento Hotelero Morelense                        </t>
  </si>
  <si>
    <t xml:space="preserve">Francisco Javier Cruz SAles                       </t>
  </si>
  <si>
    <t xml:space="preserve">Francisco Maldonado Huete                         </t>
  </si>
  <si>
    <t xml:space="preserve">Frecuencia Modulada de Cuernavaca SA              </t>
  </si>
  <si>
    <t xml:space="preserve">Gerardo Ayala Cuevas                              </t>
  </si>
  <si>
    <t xml:space="preserve">Guadalupe Lizzeth Tinoco Rivera                   </t>
  </si>
  <si>
    <t xml:space="preserve">Heidi Mateos Castro                               </t>
  </si>
  <si>
    <t xml:space="preserve">Intelix 21, S.A. de C.V.                          </t>
  </si>
  <si>
    <t xml:space="preserve">Irene Martinez                                    </t>
  </si>
  <si>
    <t xml:space="preserve">Jaime Alvarez Cisneros                            </t>
  </si>
  <si>
    <t xml:space="preserve">Jamil Lases Su                                    </t>
  </si>
  <si>
    <t xml:space="preserve">Jeannine Chida Guevara                            </t>
  </si>
  <si>
    <t xml:space="preserve">Jessica Ortega de la Cruz                         </t>
  </si>
  <si>
    <t xml:space="preserve">Joaquin Vazquez Limon                             </t>
  </si>
  <si>
    <t xml:space="preserve">Jorge Alvarez Suarez                              </t>
  </si>
  <si>
    <t xml:space="preserve">Jorge Perez Herrera                               </t>
  </si>
  <si>
    <t xml:space="preserve">Jose Alberto Rodriguez Carreño                    </t>
  </si>
  <si>
    <t xml:space="preserve">Juan Manuel Ortega SAnchez                        </t>
  </si>
  <si>
    <t xml:space="preserve">Karina Carrillo Ocampo                            </t>
  </si>
  <si>
    <t xml:space="preserve">Luis Alberto Machuca Nava                         </t>
  </si>
  <si>
    <t xml:space="preserve">Maayra Libier Galvez Mata                         </t>
  </si>
  <si>
    <t xml:space="preserve">Mancri SA de CV                                   </t>
  </si>
  <si>
    <t xml:space="preserve">Manuel Garcia Quintana                            </t>
  </si>
  <si>
    <t xml:space="preserve">Maria Guadalupe Diaz Miranda                      </t>
  </si>
  <si>
    <t xml:space="preserve">Marino Garcia                                     </t>
  </si>
  <si>
    <t xml:space="preserve">Marino Morales Padilla                            </t>
  </si>
  <si>
    <t xml:space="preserve">Perfecta Ladislao Ruiz                            </t>
  </si>
  <si>
    <t>1-10-103-1030-039</t>
  </si>
  <si>
    <t xml:space="preserve">Periodico Diario de Inf. Gral Ecos de Morelos SA  </t>
  </si>
  <si>
    <t xml:space="preserve">Semana Grafica                                    </t>
  </si>
  <si>
    <t xml:space="preserve">Sergio Medina                                     </t>
  </si>
  <si>
    <t>Enrique Vargas del Villar</t>
  </si>
  <si>
    <t>Liliana Flores Benavides</t>
  </si>
  <si>
    <t xml:space="preserve">Yadira Decoracion S.A de C,V                      </t>
  </si>
  <si>
    <t>Daniel Pardo Duran</t>
  </si>
  <si>
    <t>Blanca Rocio Carranza Arriaga</t>
  </si>
  <si>
    <t>Maria Martina Ascacio Ramirez</t>
  </si>
  <si>
    <t>Jose Luis Fiscal Trujillo</t>
  </si>
  <si>
    <t>Abraham Martinez Reyes</t>
  </si>
  <si>
    <t>Ana Gabriel Briones Moreno</t>
  </si>
  <si>
    <t>Olga Nelly Hernandez Cedeño</t>
  </si>
  <si>
    <t xml:space="preserve">Adriana Ramos Cisneros                            </t>
  </si>
  <si>
    <t xml:space="preserve">Gtos Agosto 01 B B V                              </t>
  </si>
  <si>
    <t xml:space="preserve">Juan Jose Castellanos Franco                      </t>
  </si>
  <si>
    <t xml:space="preserve">Luis Alberto Garnica Pineda                       </t>
  </si>
  <si>
    <t xml:space="preserve">Miguel Angel Morales Morales                      </t>
  </si>
  <si>
    <t xml:space="preserve">Ramon Rosas Olvera                                </t>
  </si>
  <si>
    <t xml:space="preserve">Roberto Ortega Garciaº                            </t>
  </si>
  <si>
    <t xml:space="preserve">Ruben Vargas Martinez                             </t>
  </si>
  <si>
    <t xml:space="preserve">Alberto Esteva SAlinas                            </t>
  </si>
  <si>
    <t xml:space="preserve">Alberto Vazquez Escobedo                          </t>
  </si>
  <si>
    <t xml:space="preserve">Alfredo Juarez Lara                               </t>
  </si>
  <si>
    <t xml:space="preserve">Ana Lilia Ochoa Cruz                              </t>
  </si>
  <si>
    <t xml:space="preserve">Anita SAntiago Angel                              </t>
  </si>
  <si>
    <t xml:space="preserve">Bancomer I.S.R.                                   </t>
  </si>
  <si>
    <t xml:space="preserve">C.E.N. Convergencia.                              </t>
  </si>
  <si>
    <t xml:space="preserve">Carlos Alonso Pastelin                            </t>
  </si>
  <si>
    <t xml:space="preserve">Efrain Narvaez Gonzalez                           </t>
  </si>
  <si>
    <t xml:space="preserve">Francisco Enrique Calvo Dorantes                  </t>
  </si>
  <si>
    <t xml:space="preserve">Guillermo Ramirez Angeles                         </t>
  </si>
  <si>
    <t xml:space="preserve">Gustavo Velasquez Lavatiega                       </t>
  </si>
  <si>
    <t xml:space="preserve">Jaime Luna Martinez                               </t>
  </si>
  <si>
    <t xml:space="preserve">Jorge Fernando Iturribarria Perez                 </t>
  </si>
  <si>
    <t xml:space="preserve">Juan Martinez Ferrer                              </t>
  </si>
  <si>
    <t xml:space="preserve">Juana Juarez Gonzalez                             </t>
  </si>
  <si>
    <t xml:space="preserve">Juventino Demetrio Mendoza Castillo               </t>
  </si>
  <si>
    <t xml:space="preserve">Manuel Felix Hernandez Olivera                    </t>
  </si>
  <si>
    <t xml:space="preserve">Maria Antonia Osorio SAntiago                     </t>
  </si>
  <si>
    <t xml:space="preserve">Oney Cuevas SAntiago                              </t>
  </si>
  <si>
    <t xml:space="preserve">Pedro Emilio Meza Martinez                        </t>
  </si>
  <si>
    <t xml:space="preserve">Pedro Francisco Mendez                            </t>
  </si>
  <si>
    <t xml:space="preserve">Ramon Mateo Bernardino                            </t>
  </si>
  <si>
    <t xml:space="preserve">Raul G Arnaud Carreño                             </t>
  </si>
  <si>
    <t xml:space="preserve">Ricardo Coronado SAngines                         </t>
  </si>
  <si>
    <t xml:space="preserve">Rodrigo Jorge Vasquez Martinez                    </t>
  </si>
  <si>
    <t xml:space="preserve">Wendy  Canton  Castellanos                        </t>
  </si>
  <si>
    <t xml:space="preserve">Jose Juan Espinoza Torres                         </t>
  </si>
  <si>
    <t>Alfonso Valentino Orta Cortez</t>
  </si>
  <si>
    <t>Felipe Figueroa Perez</t>
  </si>
  <si>
    <t>Maria Roxana Arrellano Martinez</t>
  </si>
  <si>
    <t>Rosario Sanchez Romero</t>
  </si>
  <si>
    <t>Ivone Torres Chedrauli</t>
  </si>
  <si>
    <t>Victoriano Cobarrubias Salvatori</t>
  </si>
  <si>
    <t>Benjamin Rosete Espinosa</t>
  </si>
  <si>
    <t>Maximino Sarmiento Amaro</t>
  </si>
  <si>
    <t xml:space="preserve">Jesus Zamora Torres                               </t>
  </si>
  <si>
    <t xml:space="preserve">Maria Teresa Palma Ajuria                         </t>
  </si>
  <si>
    <t>Angel Solana Oriol</t>
  </si>
  <si>
    <t>Eduardo Valadez Guzman</t>
  </si>
  <si>
    <t>Alvaro Ramiro Delgado</t>
  </si>
  <si>
    <t xml:space="preserve">Sergio Osornio Avendaño                           </t>
  </si>
  <si>
    <t>Roberto Israel Luna Hernandez</t>
  </si>
  <si>
    <t>Javier Marroguin Calderon</t>
  </si>
  <si>
    <t>Daniel Padilla Gonzalez</t>
  </si>
  <si>
    <t>Mayra Sanchez Garcia</t>
  </si>
  <si>
    <t>Maria Elena Salustia Espinosa Tecuatl</t>
  </si>
  <si>
    <t>Hector Alonso Granados</t>
  </si>
  <si>
    <t>Alvaro Guerrero Mora</t>
  </si>
  <si>
    <t>Antonio Herrera Delgado</t>
  </si>
  <si>
    <t>Denise del Carmen Costes Intriago</t>
  </si>
  <si>
    <t xml:space="preserve">Margarita Arellano Martinez                       </t>
  </si>
  <si>
    <t>Circe Yazmin Martinez Garcia</t>
  </si>
  <si>
    <t>Jose Salvador Macias Lopez</t>
  </si>
  <si>
    <t>Gerardo Miguel Maldonado Martinez</t>
  </si>
  <si>
    <t>Jose Luis Pandal Vega</t>
  </si>
  <si>
    <t>1-10-103-1030-060</t>
  </si>
  <si>
    <t>Sergio Hernandez Martinez</t>
  </si>
  <si>
    <t>1-10-103-1030-061</t>
  </si>
  <si>
    <t>Luciano Felix Rodriguez Meza</t>
  </si>
  <si>
    <t>1-10-103-1030-062</t>
  </si>
  <si>
    <t>Fernando Balbuena Cabrera</t>
  </si>
  <si>
    <t>1-10-103-1030-063</t>
  </si>
  <si>
    <t xml:space="preserve">Hector Arronte Calderon                           </t>
  </si>
  <si>
    <t>1-10-103-1030-064</t>
  </si>
  <si>
    <t>Sandra Daguer N.</t>
  </si>
  <si>
    <t>1-10-103-1030-065</t>
  </si>
  <si>
    <t xml:space="preserve">Miguel Escobar Castillo                           </t>
  </si>
  <si>
    <t>1-10-103-1030-066</t>
  </si>
  <si>
    <t xml:space="preserve">Jorge Luis Blancarte Morales                      </t>
  </si>
  <si>
    <t>1-10-103-1030-067</t>
  </si>
  <si>
    <t xml:space="preserve">Raul Martinez Huerta                              </t>
  </si>
  <si>
    <t>1-10-103-1030-068</t>
  </si>
  <si>
    <t>Aurelio Becerril Marquez</t>
  </si>
  <si>
    <t>1-10-103-1030-069</t>
  </si>
  <si>
    <t xml:space="preserve">Maria Del Lucero Bandala Cruz                     </t>
  </si>
  <si>
    <t>1-10-103-1030-070</t>
  </si>
  <si>
    <t xml:space="preserve">Emilia Machorro Allende                           </t>
  </si>
  <si>
    <t>1-10-103-1030-071</t>
  </si>
  <si>
    <t xml:space="preserve">SAlvador Macias Lopez                             </t>
  </si>
  <si>
    <t>1-10-103-1030-072</t>
  </si>
  <si>
    <t xml:space="preserve">Alberto Hernandez                                 </t>
  </si>
  <si>
    <t>1-10-103-1030-073</t>
  </si>
  <si>
    <t xml:space="preserve">Roberto Luna Martinez                             </t>
  </si>
  <si>
    <t>1-10-103-1030-074</t>
  </si>
  <si>
    <t xml:space="preserve">Julian Rojas Zavala                               </t>
  </si>
  <si>
    <t>1-10-103-1030-075</t>
  </si>
  <si>
    <t xml:space="preserve">Roxana Arellano Martinez                          </t>
  </si>
  <si>
    <t>José Luís Aguilera Ortiz</t>
  </si>
  <si>
    <t>Basilisa López Ramírez</t>
  </si>
  <si>
    <t>Perla Carolina Camargo Perez</t>
  </si>
  <si>
    <t>Luís Daniel Nieves López</t>
  </si>
  <si>
    <t>Graciela Mendoza Molina</t>
  </si>
  <si>
    <t>Mario Manuel Perez Tavera</t>
  </si>
  <si>
    <t xml:space="preserve">Berenice Castañeda Ocampo                         </t>
  </si>
  <si>
    <t xml:space="preserve">Blanca Monroy Lopez                               </t>
  </si>
  <si>
    <t xml:space="preserve">Candido Moo Chulim                                </t>
  </si>
  <si>
    <t xml:space="preserve">Color Cuatro Del Sureste                          </t>
  </si>
  <si>
    <t xml:space="preserve">Delgado Y Cia SA                                  </t>
  </si>
  <si>
    <t>1-10-103-1030-121</t>
  </si>
  <si>
    <t xml:space="preserve">Gregorio Perez Cauich                             </t>
  </si>
  <si>
    <t>1-10-103-1030-122</t>
  </si>
  <si>
    <t xml:space="preserve">Gustavo Rodriguez Orozco                          </t>
  </si>
  <si>
    <t>1-10-103-1030-141</t>
  </si>
  <si>
    <t xml:space="preserve">Hipolito Kau Puc                                  </t>
  </si>
  <si>
    <t>1-10-103-1030-161</t>
  </si>
  <si>
    <t xml:space="preserve">Israel Gonzalez Rodriguez                         </t>
  </si>
  <si>
    <t>1-10-103-1030-181</t>
  </si>
  <si>
    <t xml:space="preserve">Jaime Rendom de Leon                              </t>
  </si>
  <si>
    <t>1-10-103-1030-182</t>
  </si>
  <si>
    <t xml:space="preserve">Javier Cal  Lopez                                 </t>
  </si>
  <si>
    <t>1-10-103-1030-183</t>
  </si>
  <si>
    <t xml:space="preserve">Jorge Augusto Rodriguez R.                        </t>
  </si>
  <si>
    <t>1-10-103-1030-184</t>
  </si>
  <si>
    <t xml:space="preserve">Jorge Omar Polanco Zapata                         </t>
  </si>
  <si>
    <t>1-10-103-1030-185</t>
  </si>
  <si>
    <t xml:space="preserve">Jose Alberto Velazquez Lpez                       </t>
  </si>
  <si>
    <t>1-10-103-1030-186</t>
  </si>
  <si>
    <t xml:space="preserve">Jose David Kauil                                  </t>
  </si>
  <si>
    <t>1-10-103-1030-187</t>
  </si>
  <si>
    <t xml:space="preserve">Jose Guadalupe Gonzalez Herrera                   </t>
  </si>
  <si>
    <t>1-10-103-1030-188</t>
  </si>
  <si>
    <t xml:space="preserve">Juan Castro Palacios                              </t>
  </si>
  <si>
    <t>1-10-103-1030-189</t>
  </si>
  <si>
    <t xml:space="preserve">Juan Manuel Cortes Pech                           </t>
  </si>
  <si>
    <t>1-10-103-1030-190</t>
  </si>
  <si>
    <t xml:space="preserve">Justino Morales Oliva                             </t>
  </si>
  <si>
    <t>1-10-103-1030-221</t>
  </si>
  <si>
    <t xml:space="preserve">Luci Leticia Pootricalde                          </t>
  </si>
  <si>
    <t>1-10-103-1030-222</t>
  </si>
  <si>
    <t xml:space="preserve">Luis Alberto Valencia N,.                         </t>
  </si>
  <si>
    <t>1-10-103-1030-241</t>
  </si>
  <si>
    <t xml:space="preserve">Marcos Estrella Franco                            </t>
  </si>
  <si>
    <t>1-10-103-1030-242</t>
  </si>
  <si>
    <t xml:space="preserve">Mario Ramirez Canul                               </t>
  </si>
  <si>
    <t>1-10-103-1030-243</t>
  </si>
  <si>
    <t xml:space="preserve">Mirna Lopez Castillo                              </t>
  </si>
  <si>
    <t>1-10-103-1030-301</t>
  </si>
  <si>
    <t xml:space="preserve">Patricia Palma Olvera                             </t>
  </si>
  <si>
    <t>1-10-103-1030-341</t>
  </si>
  <si>
    <t xml:space="preserve">Rafael Medina Rivero                              </t>
  </si>
  <si>
    <t>1-10-103-1030-342</t>
  </si>
  <si>
    <t xml:space="preserve">Roberto  Erales Jimenez                           </t>
  </si>
  <si>
    <t>1-10-103-1030-361</t>
  </si>
  <si>
    <t xml:space="preserve">Soledad Flota Medina                              </t>
  </si>
  <si>
    <t>1-10-103-1030-381</t>
  </si>
  <si>
    <t xml:space="preserve">Teresa de Jesus                                   </t>
  </si>
  <si>
    <t xml:space="preserve"> Rosa Isela Castro Guevara                        </t>
  </si>
  <si>
    <t xml:space="preserve">Pablo Gil Delgado                                 </t>
  </si>
  <si>
    <t xml:space="preserve">Consejo Estatal Electoral                         </t>
  </si>
  <si>
    <t>Jose Ranulfo Tuxpan Vazquez</t>
  </si>
  <si>
    <t>Gaudencio Garza Rodriguez</t>
  </si>
  <si>
    <t xml:space="preserve">Jose Virginio Esteban SAucedo Zempoaltecatl       </t>
  </si>
  <si>
    <t>Gerardo Zapata Rosas</t>
  </si>
  <si>
    <t>Armando Jimenez Leon</t>
  </si>
  <si>
    <t xml:space="preserve">Isaias Cosme Moreno Lima                          </t>
  </si>
  <si>
    <t xml:space="preserve">Alejandro Fernandez Tr.                           </t>
  </si>
  <si>
    <t>Angelica Lobato Garcia</t>
  </si>
  <si>
    <t xml:space="preserve">Denise Estela Castillo Z                          </t>
  </si>
  <si>
    <t xml:space="preserve">Diana Alcala Castellano                           </t>
  </si>
  <si>
    <t xml:space="preserve">Doria Catalina Ortiz L.                           </t>
  </si>
  <si>
    <t xml:space="preserve">Eugenio Rodríguez SAnchez                         </t>
  </si>
  <si>
    <t xml:space="preserve">Felix Alvarez Pérez                               </t>
  </si>
  <si>
    <t xml:space="preserve">Gabriel Ricardo Conde SAnchez                     </t>
  </si>
  <si>
    <t xml:space="preserve">Graciela SAlazar                                  </t>
  </si>
  <si>
    <t xml:space="preserve">Griselda Lara Mata                                </t>
  </si>
  <si>
    <t xml:space="preserve">Guadalupe Ma. de Garza                            </t>
  </si>
  <si>
    <t xml:space="preserve">Heberto Francisco SAnchez                         </t>
  </si>
  <si>
    <t xml:space="preserve">Irma Antonia Cantu de Los SAntos                  </t>
  </si>
  <si>
    <t xml:space="preserve">Jesús SAldaña Villareal                           </t>
  </si>
  <si>
    <t xml:space="preserve">José de Jesús Sánchez R.                          </t>
  </si>
  <si>
    <t xml:space="preserve">José Jaime Osante C.                              </t>
  </si>
  <si>
    <t xml:space="preserve">José Valentin SAlazar C.                          </t>
  </si>
  <si>
    <t xml:space="preserve">Juan Escobar Alvarez                              </t>
  </si>
  <si>
    <t xml:space="preserve">Juan Ramírez Reyes                                </t>
  </si>
  <si>
    <t xml:space="preserve">Leon Pedro Alcala Barr.                           </t>
  </si>
  <si>
    <t xml:space="preserve">Lorena Hernández Rangel                           </t>
  </si>
  <si>
    <t xml:space="preserve">Lorenzo Chavira                                   </t>
  </si>
  <si>
    <t xml:space="preserve">Luis Cano González                                </t>
  </si>
  <si>
    <t xml:space="preserve">Luis Espinoza Cruz                                </t>
  </si>
  <si>
    <t xml:space="preserve">Nestor F. Vazauez Guevara                         </t>
  </si>
  <si>
    <t xml:space="preserve">Patricia Giovanna Arista                          </t>
  </si>
  <si>
    <t xml:space="preserve">Raúl Martínez Valencia                            </t>
  </si>
  <si>
    <t xml:space="preserve">Rene Acosta Vazquez                               </t>
  </si>
  <si>
    <t xml:space="preserve">Sergio Guevara                                    </t>
  </si>
  <si>
    <t xml:space="preserve">Teléfonos de México, S.A. de C.V.                 </t>
  </si>
  <si>
    <t xml:space="preserve">Cta. Estatal 04005065771                          </t>
  </si>
  <si>
    <t xml:space="preserve">Campaña Periodistica El Sol de Cordoba            </t>
  </si>
  <si>
    <t xml:space="preserve">Eduardo Carranza Barradas                         </t>
  </si>
  <si>
    <t xml:space="preserve">Jorge Perez Moctezuma                             </t>
  </si>
  <si>
    <t xml:space="preserve">Oragol S.A. de C.V.                               </t>
  </si>
  <si>
    <t xml:space="preserve">Ramiro Novelo Barron                              </t>
  </si>
  <si>
    <t xml:space="preserve">The Magic Touch de Mexico, S.A. de C.V.           </t>
  </si>
  <si>
    <t xml:space="preserve">Victor Hugo Esparza                               </t>
  </si>
  <si>
    <t xml:space="preserve">Impresos la Ermita SA de CV                       </t>
  </si>
  <si>
    <t xml:space="preserve">Manuel Canche Tun                                 </t>
  </si>
  <si>
    <t xml:space="preserve">Maria Del Pilar Alayola Rosas                     </t>
  </si>
  <si>
    <t xml:space="preserve">Alvaro Muñiz Dávila                               </t>
  </si>
  <si>
    <t xml:space="preserve">Antonio Cabral Avila                              </t>
  </si>
  <si>
    <t xml:space="preserve">Antonio García Eneme                              </t>
  </si>
  <si>
    <t xml:space="preserve">Antonio Guerrero Nenchaca .                       </t>
  </si>
  <si>
    <t xml:space="preserve">Arturo Reyesde la Ro                              </t>
  </si>
  <si>
    <t xml:space="preserve">Carlos Enrique Estrada                            </t>
  </si>
  <si>
    <t>David Piñon Escareño</t>
  </si>
  <si>
    <t xml:space="preserve">Eduardo Rodriguez Acevedo                         </t>
  </si>
  <si>
    <t>Eliza Carrillo Gonzalez</t>
  </si>
  <si>
    <t xml:space="preserve">Elias Barajas Romo                                </t>
  </si>
  <si>
    <t xml:space="preserve">Guadalupe Rodriguez Roman                         </t>
  </si>
  <si>
    <t xml:space="preserve">J. Concepción Rodríguez                           </t>
  </si>
  <si>
    <t xml:space="preserve">Jesús Bautista Medina                             </t>
  </si>
  <si>
    <t xml:space="preserve">Jesus Castro Rentería                             </t>
  </si>
  <si>
    <t xml:space="preserve">Jesús Martínez Dominguez                          </t>
  </si>
  <si>
    <t xml:space="preserve">Julian Macias Duran                               </t>
  </si>
  <si>
    <t xml:space="preserve">Junta Interm. de Agua Potable Y Alcantarillado    </t>
  </si>
  <si>
    <t xml:space="preserve">Leobardo Dorado Apar                              </t>
  </si>
  <si>
    <t xml:space="preserve">Leobardo Rodarte Ser                              </t>
  </si>
  <si>
    <t xml:space="preserve">Luis Miguel Castañeda                             </t>
  </si>
  <si>
    <t xml:space="preserve">María Angelica Rivera                             </t>
  </si>
  <si>
    <t xml:space="preserve">María Alejandra Reyes                             </t>
  </si>
  <si>
    <t xml:space="preserve">María Blanca Lilia Men                            </t>
  </si>
  <si>
    <t xml:space="preserve">María de la Luz Dominguez Campos                  </t>
  </si>
  <si>
    <t xml:space="preserve">Martin Cervantes Galindo                          </t>
  </si>
  <si>
    <t xml:space="preserve">Manuel Morales Sifue                              </t>
  </si>
  <si>
    <t xml:space="preserve">Manuel Reyes Arriaga                              </t>
  </si>
  <si>
    <t xml:space="preserve">Nicolás Garay Ruiz                                </t>
  </si>
  <si>
    <t xml:space="preserve">Noe Muñoz Castillo                                </t>
  </si>
  <si>
    <t xml:space="preserve">Octavio Monreal Mart.                             </t>
  </si>
  <si>
    <t xml:space="preserve">Perla Quintero Bonilla                            </t>
  </si>
  <si>
    <t xml:space="preserve">Reynaldo Delgadillo B                             </t>
  </si>
  <si>
    <t xml:space="preserve">Ricardo Roque Campos                              </t>
  </si>
  <si>
    <t>Ricardo Vela Vicencio</t>
  </si>
  <si>
    <t xml:space="preserve">Rúben Bautista Hinojosa                           </t>
  </si>
  <si>
    <t xml:space="preserve">Rodrigo Roman Ortega                              </t>
  </si>
  <si>
    <t>Sergio Cortes Padilla</t>
  </si>
  <si>
    <t xml:space="preserve">Sergio Martínez Ramírez                           </t>
  </si>
  <si>
    <t xml:space="preserve">Teresa Alvarado Castillo                          </t>
  </si>
  <si>
    <t xml:space="preserve">Vicente Trujillo Arias                            </t>
  </si>
  <si>
    <t xml:space="preserve">Gustavo Rodríguez Guzman                          </t>
  </si>
  <si>
    <t xml:space="preserve">Gerardo Mata Chavez                               </t>
  </si>
  <si>
    <t xml:space="preserve">Celia Del Real Cardenas                           </t>
  </si>
  <si>
    <t xml:space="preserve">Tomas Rosales Castillo                            </t>
  </si>
  <si>
    <t>Elvia Solis Solis</t>
  </si>
  <si>
    <t>Anabell Casas Magallanes</t>
  </si>
  <si>
    <t>1-10-103-1030-077</t>
  </si>
  <si>
    <t xml:space="preserve">Magdalia Barajas Romo                             </t>
  </si>
  <si>
    <t>1-10-103-1030-081</t>
  </si>
  <si>
    <t xml:space="preserve">Juan Antonio de Avila Medina                      </t>
  </si>
  <si>
    <t>1-10-103-1030-082</t>
  </si>
  <si>
    <t>J. Cruz Alfaro Soto</t>
  </si>
  <si>
    <t>1-10-103-1030-084</t>
  </si>
  <si>
    <t>Joel Herrera Reyes</t>
  </si>
  <si>
    <t>1-10-103-1030-085</t>
  </si>
  <si>
    <t xml:space="preserve">Timoteo Cristobal Osorio                          </t>
  </si>
  <si>
    <t>1-10-103-1030-086</t>
  </si>
  <si>
    <t>Roberto Alvarez Gonzalez</t>
  </si>
  <si>
    <t>1-10-103-1030-087</t>
  </si>
  <si>
    <t xml:space="preserve">Carlos Contreras Nieto                            </t>
  </si>
  <si>
    <t>1-10-103-1030-088</t>
  </si>
  <si>
    <t xml:space="preserve">Manuel de Jesus Gonzalez Quezada                  </t>
  </si>
  <si>
    <t>1-10-103-1030-089</t>
  </si>
  <si>
    <t xml:space="preserve">Adolfo Avila Vedoy                                </t>
  </si>
  <si>
    <t>1-10-103-1030-090</t>
  </si>
  <si>
    <t xml:space="preserve">Cliserio Basurto Mercado                          </t>
  </si>
  <si>
    <t>1-10-103-1030-091</t>
  </si>
  <si>
    <t xml:space="preserve">Lorenzo Gomez Martinez                            </t>
  </si>
  <si>
    <t>1-10-103-1030-092</t>
  </si>
  <si>
    <t xml:space="preserve">Marlon Ivan Gomez Gaytan                          </t>
  </si>
  <si>
    <t>1-10-103-1030-093</t>
  </si>
  <si>
    <t>Jose Alfaro Cruz</t>
  </si>
  <si>
    <t>1-10-103-1030-094</t>
  </si>
  <si>
    <t xml:space="preserve">Mirta Nubia Patiño Esquivel </t>
  </si>
  <si>
    <t>1-10-103-1030-095</t>
  </si>
  <si>
    <t xml:space="preserve">Alejandro Araujo Romero                           </t>
  </si>
  <si>
    <t>1-10-103-1030-096</t>
  </si>
  <si>
    <t xml:space="preserve">J.Guadalupe Chiquito Diaz de Leon                 </t>
  </si>
  <si>
    <t>1-10-103-1030-097</t>
  </si>
  <si>
    <t xml:space="preserve">Maria Esther Lona Lopez                           </t>
  </si>
  <si>
    <t>1-10-103-1030-098</t>
  </si>
  <si>
    <t xml:space="preserve">Alondra Arellano Gallegos                         </t>
  </si>
  <si>
    <t>1-10-103-1030-099</t>
  </si>
  <si>
    <t xml:space="preserve">Angelica Maria Yañez SAnchez                      </t>
  </si>
  <si>
    <t>1-10-103-1030-100</t>
  </si>
  <si>
    <t xml:space="preserve">Antenia Marquez Bañuelos                          </t>
  </si>
  <si>
    <t>1-10-103-1030-101</t>
  </si>
  <si>
    <t xml:space="preserve">Arturo Acuña Del Rio                              </t>
  </si>
  <si>
    <t>1-10-103-1030-102</t>
  </si>
  <si>
    <t xml:space="preserve">Celia SAlazar Lara                                </t>
  </si>
  <si>
    <t>1-10-103-1030-103</t>
  </si>
  <si>
    <t xml:space="preserve">Cinthia Elizabeth Martinez Dueñas                 </t>
  </si>
  <si>
    <t>1-10-103-1030-104</t>
  </si>
  <si>
    <t>Emma Guadalupe Perez Marentes</t>
  </si>
  <si>
    <t>1-10-103-1030-105</t>
  </si>
  <si>
    <t>Emmanuel Alejandro del Real Davila</t>
  </si>
  <si>
    <t>1-10-103-1030-106</t>
  </si>
  <si>
    <t>Felix Vazquez Acuña</t>
  </si>
  <si>
    <t>1-10-103-1030-107</t>
  </si>
  <si>
    <t xml:space="preserve">Hector Alvarado Lopez                             </t>
  </si>
  <si>
    <t>1-10-103-1030-108</t>
  </si>
  <si>
    <t>Isaac de Leon Macias</t>
  </si>
  <si>
    <t>1-10-103-1030-109</t>
  </si>
  <si>
    <t xml:space="preserve">Jesus Macias Gonzalez                             </t>
  </si>
  <si>
    <t>1-10-103-1030-110</t>
  </si>
  <si>
    <t xml:space="preserve">Jose Luis Rodriguez Ramirez                       </t>
  </si>
  <si>
    <t>1-10-103-1030-111</t>
  </si>
  <si>
    <t>Jose Solis Castaño</t>
  </si>
  <si>
    <t>1-10-103-1030-112</t>
  </si>
  <si>
    <t>J. Santos Ramiro Hinojosa Aguayo</t>
  </si>
  <si>
    <t>1-10-103-1030-113</t>
  </si>
  <si>
    <t xml:space="preserve">Juan Alberto Espinoza Hernandez                   </t>
  </si>
  <si>
    <t>1-10-103-1030-114</t>
  </si>
  <si>
    <t xml:space="preserve">Juan Garcia Estrada                               </t>
  </si>
  <si>
    <t>1-10-103-1030-115</t>
  </si>
  <si>
    <t xml:space="preserve">Juan Jose Escobedo                                </t>
  </si>
  <si>
    <t>1-10-103-1030-116</t>
  </si>
  <si>
    <t xml:space="preserve">Maria Guadalupe Cuevas Camacho                    </t>
  </si>
  <si>
    <t>1-10-103-1030-117</t>
  </si>
  <si>
    <t>Manuel de Jesus Hernandez</t>
  </si>
  <si>
    <t>1-10-103-1030-118</t>
  </si>
  <si>
    <t>Marcos Pinedo Hernandez</t>
  </si>
  <si>
    <t>1-10-103-1030-119</t>
  </si>
  <si>
    <t xml:space="preserve">Maria Cruz Valle Acevedo                          </t>
  </si>
  <si>
    <t>1-10-103-1030-120</t>
  </si>
  <si>
    <t xml:space="preserve">Maritoña Del Rocio Naquera SAlcedo                </t>
  </si>
  <si>
    <t xml:space="preserve">Marysol SAndoval Villegas                         </t>
  </si>
  <si>
    <t>Pedro Esquivel ramirez</t>
  </si>
  <si>
    <t>1-10-103-1030-123</t>
  </si>
  <si>
    <t>Roberto Calderon Martinez</t>
  </si>
  <si>
    <t>1-10-103-1030-124</t>
  </si>
  <si>
    <t xml:space="preserve">Rolando Garcia Ruiz                               </t>
  </si>
  <si>
    <t>1-10-103-1030-125</t>
  </si>
  <si>
    <t xml:space="preserve">Yolanda SAntana Calderon                          </t>
  </si>
  <si>
    <t>1-10-103-1030-126</t>
  </si>
  <si>
    <t xml:space="preserve">Zenaido Calderon Vidales                          </t>
  </si>
  <si>
    <t>1-10-103-1030-127</t>
  </si>
  <si>
    <t xml:space="preserve">Mario Alberto Alvarado Carrillo                   </t>
  </si>
  <si>
    <t>1-10-103-1030-128</t>
  </si>
  <si>
    <t xml:space="preserve">Julio Cesar Araujo Romero                         </t>
  </si>
  <si>
    <t>1-10-103-1030-129</t>
  </si>
  <si>
    <t xml:space="preserve">Sergio Trejo Perez                                </t>
  </si>
  <si>
    <t>1-10-103-1030-130</t>
  </si>
  <si>
    <t xml:space="preserve">Juan Garcia Caraveo                               </t>
  </si>
  <si>
    <t>1-10-103-1030-131</t>
  </si>
  <si>
    <t xml:space="preserve">Juan Pablo Torres Frausto                         </t>
  </si>
  <si>
    <t>1-10-103-1030-132</t>
  </si>
  <si>
    <t xml:space="preserve">Pedro Morva Martinez                              </t>
  </si>
  <si>
    <t>1-10-103-1030-133</t>
  </si>
  <si>
    <t xml:space="preserve">Manuel Muro SAnchez                               </t>
  </si>
  <si>
    <t>1-10-103-1030-134</t>
  </si>
  <si>
    <t xml:space="preserve">Hector Torres Escobedo                            </t>
  </si>
  <si>
    <t>1-10-103-1030-135</t>
  </si>
  <si>
    <t xml:space="preserve">Miguel Angel Esparza Moreno                       </t>
  </si>
  <si>
    <t>1-10-103-1030-136</t>
  </si>
  <si>
    <t xml:space="preserve">Baldemar Ivan Marquez Anguiano                    </t>
  </si>
  <si>
    <t>1-10-103-1030-137</t>
  </si>
  <si>
    <t xml:space="preserve">J.Jesus Martinez Dominguez                        </t>
  </si>
  <si>
    <t>1-10-103-1030-138</t>
  </si>
  <si>
    <t xml:space="preserve">Irma Mendiola Camacho                             </t>
  </si>
  <si>
    <t>1-10-103-1030-139</t>
  </si>
  <si>
    <t xml:space="preserve">Luis Jesus Rendon Ortiz                           </t>
  </si>
  <si>
    <t>1-10-103-1030-140</t>
  </si>
  <si>
    <t xml:space="preserve">Manuel Enrique Rendon Enciso                      </t>
  </si>
  <si>
    <t xml:space="preserve">Hector Torres Lopez                               </t>
  </si>
  <si>
    <t>1-10-103-1030-142</t>
  </si>
  <si>
    <t xml:space="preserve">Antemia Marquez Bañuelos                          </t>
  </si>
  <si>
    <t>1-10-103-1030-143</t>
  </si>
  <si>
    <t xml:space="preserve">Miguel Angel SAntillana Hernandez                 </t>
  </si>
  <si>
    <t>1-10-103-1030-145</t>
  </si>
  <si>
    <t xml:space="preserve">Erick Yañez SAnchez                               </t>
  </si>
  <si>
    <t>1-10-103-1030-146</t>
  </si>
  <si>
    <t xml:space="preserve">Juvenal Alvarado Muñoz                            </t>
  </si>
  <si>
    <t>1-10-103-1030-148</t>
  </si>
  <si>
    <t xml:space="preserve">Rebeca Otila Cancino Cervantes                    </t>
  </si>
  <si>
    <t>1-10-103-1031-002</t>
  </si>
  <si>
    <t>1-10-103-1031-003</t>
  </si>
  <si>
    <t>Alejandro Millan SAlgado</t>
  </si>
  <si>
    <t>1-10-103-1031-005</t>
  </si>
  <si>
    <t xml:space="preserve">Adan Perez Utrera                                 </t>
  </si>
  <si>
    <t>1-10-103-1031-006</t>
  </si>
  <si>
    <t>Adrián Briones Zapata</t>
  </si>
  <si>
    <t>1-10-103-1031-008</t>
  </si>
  <si>
    <t>Abel Alcantara Hidalgo</t>
  </si>
  <si>
    <t>1-10-103-1031-011</t>
  </si>
  <si>
    <t>Arturo Herrera Cruz</t>
  </si>
  <si>
    <t>1-10-103-1031-014</t>
  </si>
  <si>
    <t xml:space="preserve">Alfredo de la Rosa Chavez                         </t>
  </si>
  <si>
    <t>1-10-103-1031-018</t>
  </si>
  <si>
    <t xml:space="preserve">Alejandro Chanona Burguete                        </t>
  </si>
  <si>
    <t>1-10-103-1031-019</t>
  </si>
  <si>
    <t>Alejandro Zaragoza O.</t>
  </si>
  <si>
    <t>1-10-103-1031-020</t>
  </si>
  <si>
    <t>1-10-103-1031-021</t>
  </si>
  <si>
    <t xml:space="preserve">Andres Becerra Duarte                             </t>
  </si>
  <si>
    <t>1-10-103-1031-022</t>
  </si>
  <si>
    <t>Arturo Gomez Rodriguez</t>
  </si>
  <si>
    <t>1-10-103-1031-023</t>
  </si>
  <si>
    <t>Anselmo SAavedra Amado</t>
  </si>
  <si>
    <t>1-10-103-1031-024</t>
  </si>
  <si>
    <t>Adriana SAndoval Casar</t>
  </si>
  <si>
    <t>1-10-103-1031-025</t>
  </si>
  <si>
    <t>1-10-103-1031-027</t>
  </si>
  <si>
    <t>Alma Leticia Basurto</t>
  </si>
  <si>
    <t>1-10-103-1031-028</t>
  </si>
  <si>
    <t xml:space="preserve">Albertanan Velasco                                </t>
  </si>
  <si>
    <t>1-10-103-1031-029</t>
  </si>
  <si>
    <t xml:space="preserve">Arturo Nuñez Hernandez                            </t>
  </si>
  <si>
    <t>1-10-103-1031-030</t>
  </si>
  <si>
    <t xml:space="preserve">Araceli Desiano                                   </t>
  </si>
  <si>
    <t>1-10-103-1031-031</t>
  </si>
  <si>
    <t xml:space="preserve">Angel Alija Guerrero                              </t>
  </si>
  <si>
    <t>1-10-103-1031-032</t>
  </si>
  <si>
    <t>Adalberto SAlmeron L.</t>
  </si>
  <si>
    <t>1-10-103-1031-033</t>
  </si>
  <si>
    <t xml:space="preserve">Alma Rosa Vilchis Flores                          </t>
  </si>
  <si>
    <t>1-10-103-1031-034</t>
  </si>
  <si>
    <t xml:space="preserve">Alfredo Jimenez Mayen                             </t>
  </si>
  <si>
    <t>1-10-103-1031-035</t>
  </si>
  <si>
    <t>Adrian Gonzaga SAnchez</t>
  </si>
  <si>
    <t>1-10-103-1031-036</t>
  </si>
  <si>
    <t xml:space="preserve">Alejandra Gonzalez M.                             </t>
  </si>
  <si>
    <t>1-10-103-1031-037</t>
  </si>
  <si>
    <t>Antonio Lara Vázquez</t>
  </si>
  <si>
    <t>1-10-103-1031-038</t>
  </si>
  <si>
    <t xml:space="preserve">Arturo Guadalupe G.                               </t>
  </si>
  <si>
    <t>1-10-103-1031-039</t>
  </si>
  <si>
    <t>Alfonso Padilla SAnchez</t>
  </si>
  <si>
    <t>1-10-103-1031-040</t>
  </si>
  <si>
    <t>Arturo Miranda Macias</t>
  </si>
  <si>
    <t>1-10-103-1031-041</t>
  </si>
  <si>
    <t>Alcira M Bearzotti G.</t>
  </si>
  <si>
    <t>1-10-103-1031-042</t>
  </si>
  <si>
    <t xml:space="preserve">Alberto Magdaleno M.                              </t>
  </si>
  <si>
    <t>1-10-103-1031-043</t>
  </si>
  <si>
    <t xml:space="preserve">Alfredo Ibañez Rodriguez                          </t>
  </si>
  <si>
    <t>1-10-103-1031-044</t>
  </si>
  <si>
    <t>Arturo López Chávez</t>
  </si>
  <si>
    <t>1-10-103-1031-045</t>
  </si>
  <si>
    <t>Amado Gualberto T.</t>
  </si>
  <si>
    <t>1-10-103-1031-047</t>
  </si>
  <si>
    <t>Arturo Soto Martínez</t>
  </si>
  <si>
    <t>1-10-103-1031-048</t>
  </si>
  <si>
    <t xml:space="preserve">Angel Manuel Brito SArmiento                      </t>
  </si>
  <si>
    <t>1-10-103-1031-050</t>
  </si>
  <si>
    <t>Armando Valdez Cruz</t>
  </si>
  <si>
    <t>1-10-103-1031-055</t>
  </si>
  <si>
    <t xml:space="preserve">Angel Roberto Ceballos Campos                     </t>
  </si>
  <si>
    <t>1-10-103-1031-058</t>
  </si>
  <si>
    <t>1-10-103-1031-059</t>
  </si>
  <si>
    <t>Bibian Doris Carmona</t>
  </si>
  <si>
    <t>1-10-103-1031-060</t>
  </si>
  <si>
    <t>Blas Arteaga Portillo</t>
  </si>
  <si>
    <t>1-10-103-1031-061</t>
  </si>
  <si>
    <t xml:space="preserve">Bertha Elizabeth Flores                           </t>
  </si>
  <si>
    <t>1-10-103-1031-062</t>
  </si>
  <si>
    <t xml:space="preserve">Beatriz Polanco M.                                </t>
  </si>
  <si>
    <t>1-10-103-1031-063</t>
  </si>
  <si>
    <t>Bertha Rodriguez C.</t>
  </si>
  <si>
    <t>1-10-103-1031-064</t>
  </si>
  <si>
    <t xml:space="preserve">Benedicto Cortez Diaz                             </t>
  </si>
  <si>
    <t>1-10-103-1031-075</t>
  </si>
  <si>
    <t xml:space="preserve">Cristina Paseiro Laria                            </t>
  </si>
  <si>
    <t>1-10-103-1031-077</t>
  </si>
  <si>
    <t xml:space="preserve">Cuauhtemoc Velasco Oliva                          </t>
  </si>
  <si>
    <t>1-10-103-1031-079</t>
  </si>
  <si>
    <t>Carlos de Jesus Dominguez</t>
  </si>
  <si>
    <t>1-10-103-1031-080</t>
  </si>
  <si>
    <t xml:space="preserve">Corporacion Excelencia                            </t>
  </si>
  <si>
    <t>1-10-103-1031-083</t>
  </si>
  <si>
    <t xml:space="preserve">Carlos Torres Orozco                              </t>
  </si>
  <si>
    <t>1-10-103-1031-085</t>
  </si>
  <si>
    <t xml:space="preserve">Candelario Silva Medina                           </t>
  </si>
  <si>
    <t>1-10-103-1031-087</t>
  </si>
  <si>
    <t xml:space="preserve">Carmen Maria Mazanegos                            </t>
  </si>
  <si>
    <t>1-10-103-1031-088</t>
  </si>
  <si>
    <t xml:space="preserve">Carolina O´ Farrill Tapia                         </t>
  </si>
  <si>
    <t>1-10-103-1031-089</t>
  </si>
  <si>
    <t>Cesar Antonio Prado S</t>
  </si>
  <si>
    <t>1-10-103-1031-091</t>
  </si>
  <si>
    <t>Carlos Alberto Pineda F.</t>
  </si>
  <si>
    <t>1-10-103-1031-092</t>
  </si>
  <si>
    <t xml:space="preserve">Clemente SAnchez O.                               </t>
  </si>
  <si>
    <t>1-10-103-1031-093</t>
  </si>
  <si>
    <t xml:space="preserve">Catalina Lazaro Barrera                           </t>
  </si>
  <si>
    <t>1-10-103-1031-094</t>
  </si>
  <si>
    <t xml:space="preserve">Caridad Zubiria                                   </t>
  </si>
  <si>
    <t>1-10-103-1031-095</t>
  </si>
  <si>
    <t xml:space="preserve">Carlos Gonzalez G.                                </t>
  </si>
  <si>
    <t>1-10-103-1031-098</t>
  </si>
  <si>
    <t>Carlos Alberto Aguayo</t>
  </si>
  <si>
    <t>1-10-103-1031-099</t>
  </si>
  <si>
    <t>Crhistian Chávez C.</t>
  </si>
  <si>
    <t>1-10-103-1031-103</t>
  </si>
  <si>
    <t xml:space="preserve">Carlos Ortiz Castillo                             </t>
  </si>
  <si>
    <t>1-10-103-1031-111</t>
  </si>
  <si>
    <t>Domingo Duran Hernández</t>
  </si>
  <si>
    <t>1-10-103-1031-112</t>
  </si>
  <si>
    <t xml:space="preserve">Diego Corona Cremean                              </t>
  </si>
  <si>
    <t>1-10-103-1031-113</t>
  </si>
  <si>
    <t xml:space="preserve">Hidelgardo Guerra                                 </t>
  </si>
  <si>
    <t>1-10-103-1031-224</t>
  </si>
  <si>
    <t>Humberto Rincon Garcia</t>
  </si>
  <si>
    <t>1-10-103-1031-225</t>
  </si>
  <si>
    <t>Hector Francisco A.</t>
  </si>
  <si>
    <t>1-10-103-1031-226</t>
  </si>
  <si>
    <t>Hector Manuel Astorga</t>
  </si>
  <si>
    <t>1-10-103-1031-227</t>
  </si>
  <si>
    <t>Herlinda Patricia Hernández</t>
  </si>
  <si>
    <t>1-10-103-1031-230</t>
  </si>
  <si>
    <t xml:space="preserve">Hugo Rene SAnchez Morales                         </t>
  </si>
  <si>
    <t>1-10-103-1031-239</t>
  </si>
  <si>
    <t xml:space="preserve">Isva SAntacruz                                    </t>
  </si>
  <si>
    <t xml:space="preserve">Isaias Aguilar Gomez                              </t>
  </si>
  <si>
    <t>1-10-103-1031-243</t>
  </si>
  <si>
    <t xml:space="preserve">Idelfonso Christefeld G.                          </t>
  </si>
  <si>
    <t>1-10-103-1031-244</t>
  </si>
  <si>
    <t>Irma Alejandra Rubio S.</t>
  </si>
  <si>
    <t>1-10-103-1031-245</t>
  </si>
  <si>
    <t>Ivan Rene Chapa SAntoyo</t>
  </si>
  <si>
    <t>1-10-103-1031-246</t>
  </si>
  <si>
    <t>Isabel Prieto Trujillo</t>
  </si>
  <si>
    <t>1-10-103-1031-256</t>
  </si>
  <si>
    <t xml:space="preserve">Jorge A. Perez Moctezuma                          </t>
  </si>
  <si>
    <t>1-10-103-1031-259</t>
  </si>
  <si>
    <t>Jehu Armenta Cordoba</t>
  </si>
  <si>
    <t>1-10-103-1031-261</t>
  </si>
  <si>
    <t>Jesus Martinez Alvarez</t>
  </si>
  <si>
    <t>1-10-103-1031-264</t>
  </si>
  <si>
    <t xml:space="preserve">Jesus Jimenez Cabrilla                            </t>
  </si>
  <si>
    <t>1-10-103-1031-265</t>
  </si>
  <si>
    <t>Jose Luis Lobato Calderon</t>
  </si>
  <si>
    <t>1-10-103-1031-267</t>
  </si>
  <si>
    <t>Juan Miguel Castillo L.</t>
  </si>
  <si>
    <t>1-10-103-1031-268</t>
  </si>
  <si>
    <t>Juan Carlos Juarez Ortega</t>
  </si>
  <si>
    <t>1-10-103-1031-269</t>
  </si>
  <si>
    <t>Jorge Alberto Perez H.</t>
  </si>
  <si>
    <t>1-10-103-1031-270</t>
  </si>
  <si>
    <t>Juan Pablo Senties S.</t>
  </si>
  <si>
    <t>1-10-103-1031-272</t>
  </si>
  <si>
    <t>Jose Luis Flores A.</t>
  </si>
  <si>
    <t>1-10-103-1031-273</t>
  </si>
  <si>
    <t>Jose Juan Espinoza T.</t>
  </si>
  <si>
    <t>1-10-103-1031-274</t>
  </si>
  <si>
    <t>Juan Manuel Ortiz C.</t>
  </si>
  <si>
    <t>1-10-103-1031-275</t>
  </si>
  <si>
    <t>Jose Alonso Ayuso B.</t>
  </si>
  <si>
    <t>1-10-103-1031-277</t>
  </si>
  <si>
    <t>José Aviña Delgado</t>
  </si>
  <si>
    <t>1-10-103-1031-278</t>
  </si>
  <si>
    <t xml:space="preserve">Jose SAlvador Magaña P.                           </t>
  </si>
  <si>
    <t>1-10-103-1031-279</t>
  </si>
  <si>
    <t xml:space="preserve">Jose Luis Lara SAnchez                            </t>
  </si>
  <si>
    <t>1-10-103-1031-280</t>
  </si>
  <si>
    <t xml:space="preserve">Jose Antonio Rodriguez                            </t>
  </si>
  <si>
    <t>1-10-103-1031-281</t>
  </si>
  <si>
    <t>Jose Maria Melo G.</t>
  </si>
  <si>
    <t>1-10-103-1031-284</t>
  </si>
  <si>
    <t>Jaime Manuel Arellano Z</t>
  </si>
  <si>
    <t>1-10-103-1031-286</t>
  </si>
  <si>
    <t>Jose T. Quiroz</t>
  </si>
  <si>
    <t>1-10-103-1031-291</t>
  </si>
  <si>
    <t>Jose Luis Gonzalez R.</t>
  </si>
  <si>
    <t>1-10-103-1031-292</t>
  </si>
  <si>
    <t>Jose Luis Anaya Luna</t>
  </si>
  <si>
    <t>1-10-103-1031-294</t>
  </si>
  <si>
    <t xml:space="preserve">Jose Alberto Rosendo S.                           </t>
  </si>
  <si>
    <t>1-10-103-1031-296</t>
  </si>
  <si>
    <t xml:space="preserve">Juan Perez Gomez                                  </t>
  </si>
  <si>
    <t>1-10-103-1031-297</t>
  </si>
  <si>
    <t>Julio Dario López M.</t>
  </si>
  <si>
    <t>1-10-103-1031-298</t>
  </si>
  <si>
    <t>Julio Cesar Toledo</t>
  </si>
  <si>
    <t>1-10-103-1031-299</t>
  </si>
  <si>
    <t xml:space="preserve">Jose Galdamez Rivera                              </t>
  </si>
  <si>
    <t>1-10-103-1031-300</t>
  </si>
  <si>
    <t>Jaime Gonzalez Hernández</t>
  </si>
  <si>
    <t>1-10-103-1031-301</t>
  </si>
  <si>
    <t>Julian SAntiago Berrera</t>
  </si>
  <si>
    <t>1-10-103-1031-302</t>
  </si>
  <si>
    <t>Jorge Necgar Novelo</t>
  </si>
  <si>
    <t>1-10-103-1031-303</t>
  </si>
  <si>
    <t>Jose Alfredo Rojas H.</t>
  </si>
  <si>
    <t>1-10-103-1031-304</t>
  </si>
  <si>
    <t>Jose Andres Villaseñor</t>
  </si>
  <si>
    <t>1-10-103-1031-305</t>
  </si>
  <si>
    <t xml:space="preserve">Julian Perez Fernandez                            </t>
  </si>
  <si>
    <t>1-10-103-1031-306</t>
  </si>
  <si>
    <t>Jorge Humberto Cano S.</t>
  </si>
  <si>
    <t>1-10-103-1031-307</t>
  </si>
  <si>
    <t xml:space="preserve">Jose Meinardo Romero                              </t>
  </si>
  <si>
    <t>1-10-103-1031-308</t>
  </si>
  <si>
    <t>Jose Martinez Tejeda</t>
  </si>
  <si>
    <t>1-10-103-1031-309</t>
  </si>
  <si>
    <t xml:space="preserve">Jose Luis Morales C.                              </t>
  </si>
  <si>
    <t>1-10-103-1031-310</t>
  </si>
  <si>
    <t xml:space="preserve">Jose Carmen Ramirez                               </t>
  </si>
  <si>
    <t>1-10-103-1031-311</t>
  </si>
  <si>
    <t xml:space="preserve">Juan Ulises Hernandez                             </t>
  </si>
  <si>
    <t>1-10-103-1031-312</t>
  </si>
  <si>
    <t xml:space="preserve">Juan de Dios Chucan                               </t>
  </si>
  <si>
    <t>1-10-103-1031-313</t>
  </si>
  <si>
    <t>Jorge Alvarez Benderas</t>
  </si>
  <si>
    <t>1-10-103-1031-314</t>
  </si>
  <si>
    <t xml:space="preserve">Jose Noe Abel Lozano                              </t>
  </si>
  <si>
    <t>1-10-103-1031-315</t>
  </si>
  <si>
    <t xml:space="preserve">Jose Francisco Corte                              </t>
  </si>
  <si>
    <t>1-10-103-1031-316</t>
  </si>
  <si>
    <t xml:space="preserve">Jose Luis Cesatti                                 </t>
  </si>
  <si>
    <t>1-10-103-1031-317</t>
  </si>
  <si>
    <t xml:space="preserve">Juan Antonio Torres                               </t>
  </si>
  <si>
    <t>1-10-103-1031-318</t>
  </si>
  <si>
    <t xml:space="preserve">Jose Eduardo Ochoa J.                             </t>
  </si>
  <si>
    <t>1-10-103-1031-319</t>
  </si>
  <si>
    <t xml:space="preserve">Jacoba Roja Reyes                                 </t>
  </si>
  <si>
    <t>1-10-103-1031-320</t>
  </si>
  <si>
    <t xml:space="preserve">Joaquin Manchinelli                               </t>
  </si>
  <si>
    <t>1-10-103-1031-321</t>
  </si>
  <si>
    <t>Juan Mercado SAlvador</t>
  </si>
  <si>
    <t>1-10-103-1031-322</t>
  </si>
  <si>
    <t xml:space="preserve">Jorge Martinez Almada                             </t>
  </si>
  <si>
    <t>1-10-103-1031-323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</si>
</sst>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#,##0.00_);[Red]\(#,##0.00\)"/>
    <numFmt numFmtId="167" formatCode="#,##0.00_ ;\-#,##0.00\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Baskerville Old Face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12"/>
      <name val="Baskerville Old Fac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40" fontId="0" fillId="0" borderId="0">
      <alignment/>
      <protection/>
    </xf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6" fillId="33" borderId="0" xfId="56" applyFont="1" applyFill="1" applyBorder="1">
      <alignment/>
      <protection/>
    </xf>
    <xf numFmtId="166" fontId="6" fillId="33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3" borderId="0" xfId="56" applyFont="1" applyFill="1" applyBorder="1" applyAlignment="1">
      <alignment horizontal="center" vertical="center" wrapText="1"/>
      <protection/>
    </xf>
    <xf numFmtId="0" fontId="7" fillId="33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7" fillId="33" borderId="0" xfId="56" applyFont="1" applyFill="1" applyBorder="1" applyAlignment="1">
      <alignment horizontal="center" wrapText="1"/>
      <protection/>
    </xf>
    <xf numFmtId="0" fontId="7" fillId="0" borderId="0" xfId="56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 wrapText="1"/>
      <protection/>
    </xf>
    <xf numFmtId="166" fontId="6" fillId="0" borderId="0" xfId="56" applyNumberFormat="1" applyFont="1" applyFill="1" applyBorder="1">
      <alignment/>
      <protection/>
    </xf>
    <xf numFmtId="0" fontId="8" fillId="33" borderId="0" xfId="56" applyFont="1" applyFill="1">
      <alignment/>
      <protection/>
    </xf>
    <xf numFmtId="0" fontId="8" fillId="33" borderId="0" xfId="56" applyFont="1" applyFill="1" applyAlignment="1">
      <alignment horizontal="right"/>
      <protection/>
    </xf>
    <xf numFmtId="1" fontId="7" fillId="33" borderId="0" xfId="56" applyNumberFormat="1" applyFont="1" applyFill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39" fontId="0" fillId="33" borderId="10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right" vertical="center" wrapText="1"/>
      <protection/>
    </xf>
    <xf numFmtId="43" fontId="0" fillId="33" borderId="10" xfId="50" applyFont="1" applyFill="1" applyBorder="1" applyAlignment="1">
      <alignment horizontal="right" vertical="center" wrapText="1"/>
    </xf>
    <xf numFmtId="0" fontId="0" fillId="33" borderId="0" xfId="56" applyFont="1" applyFill="1">
      <alignment/>
      <protection/>
    </xf>
    <xf numFmtId="0" fontId="9" fillId="33" borderId="10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vertical="center" wrapText="1"/>
      <protection/>
    </xf>
    <xf numFmtId="39" fontId="9" fillId="33" borderId="10" xfId="56" applyNumberFormat="1" applyFont="1" applyFill="1" applyBorder="1" applyAlignment="1">
      <alignment horizontal="right" vertical="center" wrapText="1"/>
      <protection/>
    </xf>
    <xf numFmtId="39" fontId="2" fillId="33" borderId="10" xfId="56" applyNumberFormat="1" applyFont="1" applyFill="1" applyBorder="1" applyAlignment="1">
      <alignment horizontal="left" vertical="center" wrapText="1"/>
      <protection/>
    </xf>
    <xf numFmtId="39" fontId="2" fillId="33" borderId="10" xfId="56" applyNumberFormat="1" applyFont="1" applyFill="1" applyBorder="1" applyAlignment="1">
      <alignment horizontal="right" vertical="center" wrapText="1"/>
      <protection/>
    </xf>
    <xf numFmtId="0" fontId="7" fillId="33" borderId="0" xfId="56" applyFont="1" applyFill="1" applyBorder="1" applyAlignment="1">
      <alignment horizontal="right"/>
      <protection/>
    </xf>
    <xf numFmtId="0" fontId="2" fillId="33" borderId="11" xfId="0" applyFont="1" applyFill="1" applyBorder="1" applyAlignment="1" quotePrefix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33" borderId="0" xfId="56" applyFont="1" applyFill="1" applyBorder="1" applyAlignment="1">
      <alignment horizontal="right" vertical="center" wrapText="1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top" wrapText="1"/>
    </xf>
    <xf numFmtId="1" fontId="10" fillId="33" borderId="0" xfId="56" applyNumberFormat="1" applyFont="1" applyFill="1" applyAlignment="1">
      <alignment horizontal="center" vertical="center" wrapText="1"/>
      <protection/>
    </xf>
    <xf numFmtId="7" fontId="0" fillId="33" borderId="10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left" vertical="center"/>
      <protection/>
    </xf>
    <xf numFmtId="39" fontId="2" fillId="33" borderId="10" xfId="56" applyNumberFormat="1" applyFont="1" applyFill="1" applyBorder="1" applyAlignment="1">
      <alignment horizontal="left" vertical="center"/>
      <protection/>
    </xf>
    <xf numFmtId="0" fontId="8" fillId="33" borderId="0" xfId="56" applyFont="1" applyFill="1" applyAlignment="1">
      <alignment/>
      <protection/>
    </xf>
    <xf numFmtId="166" fontId="2" fillId="33" borderId="12" xfId="56" applyNumberFormat="1" applyFont="1" applyFill="1" applyBorder="1" applyAlignment="1">
      <alignment horizontal="center" vertical="center" wrapText="1"/>
      <protection/>
    </xf>
    <xf numFmtId="0" fontId="2" fillId="33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166" fontId="2" fillId="33" borderId="13" xfId="56" applyNumberFormat="1" applyFont="1" applyFill="1" applyBorder="1" applyAlignment="1">
      <alignment horizontal="center" vertical="center" wrapText="1"/>
      <protection/>
    </xf>
    <xf numFmtId="0" fontId="2" fillId="33" borderId="0" xfId="56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 wrapText="1"/>
      <protection/>
    </xf>
    <xf numFmtId="7" fontId="2" fillId="33" borderId="10" xfId="53" applyNumberFormat="1" applyFont="1" applyFill="1" applyBorder="1" applyAlignment="1">
      <alignment horizontal="right" vertical="center" wrapText="1"/>
    </xf>
    <xf numFmtId="0" fontId="0" fillId="33" borderId="0" xfId="56" applyFont="1" applyFill="1" applyAlignment="1">
      <alignment/>
      <protection/>
    </xf>
    <xf numFmtId="0" fontId="2" fillId="33" borderId="11" xfId="56" applyFont="1" applyFill="1" applyBorder="1" applyAlignment="1">
      <alignment horizontal="center"/>
      <protection/>
    </xf>
    <xf numFmtId="166" fontId="2" fillId="33" borderId="11" xfId="56" applyNumberFormat="1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left"/>
      <protection/>
    </xf>
    <xf numFmtId="7" fontId="2" fillId="33" borderId="10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>
      <alignment/>
      <protection/>
    </xf>
    <xf numFmtId="0" fontId="0" fillId="33" borderId="10" xfId="56" applyFont="1" applyFill="1" applyBorder="1" applyAlignment="1">
      <alignment wrapText="1"/>
      <protection/>
    </xf>
    <xf numFmtId="166" fontId="2" fillId="33" borderId="12" xfId="56" applyNumberFormat="1" applyFont="1" applyFill="1" applyBorder="1" applyAlignment="1">
      <alignment horizontal="center" vertical="top" wrapText="1"/>
      <protection/>
    </xf>
    <xf numFmtId="7" fontId="0" fillId="33" borderId="10" xfId="56" applyNumberFormat="1" applyFont="1" applyFill="1" applyBorder="1">
      <alignment/>
      <protection/>
    </xf>
    <xf numFmtId="7" fontId="2" fillId="33" borderId="10" xfId="56" applyNumberFormat="1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33" borderId="0" xfId="56" applyFont="1" applyFill="1" applyAlignment="1">
      <alignment horizontal="right"/>
      <protection/>
    </xf>
    <xf numFmtId="7" fontId="6" fillId="33" borderId="0" xfId="56" applyNumberFormat="1" applyFont="1" applyFill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166" fontId="2" fillId="33" borderId="14" xfId="56" applyNumberFormat="1" applyFont="1" applyFill="1" applyBorder="1" applyAlignment="1">
      <alignment horizontal="center" vertical="center" wrapText="1"/>
      <protection/>
    </xf>
    <xf numFmtId="0" fontId="2" fillId="33" borderId="15" xfId="56" applyFont="1" applyFill="1" applyBorder="1" applyAlignment="1">
      <alignment horizontal="center"/>
      <protection/>
    </xf>
    <xf numFmtId="166" fontId="2" fillId="33" borderId="16" xfId="56" applyNumberFormat="1" applyFont="1" applyFill="1" applyBorder="1" applyAlignment="1">
      <alignment horizontal="center" vertical="center" wrapText="1"/>
      <protection/>
    </xf>
    <xf numFmtId="166" fontId="2" fillId="33" borderId="17" xfId="56" applyNumberFormat="1" applyFont="1" applyFill="1" applyBorder="1" applyAlignment="1">
      <alignment horizontal="center" vertical="center" wrapText="1"/>
      <protection/>
    </xf>
    <xf numFmtId="166" fontId="2" fillId="33" borderId="18" xfId="56" applyNumberFormat="1" applyFont="1" applyFill="1" applyBorder="1" applyAlignment="1">
      <alignment horizontal="center" vertical="center" wrapText="1"/>
      <protection/>
    </xf>
    <xf numFmtId="166" fontId="2" fillId="33" borderId="19" xfId="56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7" fontId="0" fillId="33" borderId="10" xfId="48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39" fontId="0" fillId="33" borderId="10" xfId="48" applyNumberFormat="1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7" fontId="2" fillId="33" borderId="10" xfId="48" applyNumberFormat="1" applyFont="1" applyFill="1" applyBorder="1" applyAlignment="1">
      <alignment/>
    </xf>
    <xf numFmtId="7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3" fontId="0" fillId="33" borderId="10" xfId="48" applyFont="1" applyFill="1" applyBorder="1" applyAlignment="1">
      <alignment/>
    </xf>
    <xf numFmtId="43" fontId="0" fillId="33" borderId="10" xfId="0" applyNumberFormat="1" applyFont="1" applyFill="1" applyBorder="1" applyAlignment="1">
      <alignment/>
    </xf>
    <xf numFmtId="7" fontId="2" fillId="33" borderId="10" xfId="51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7" fontId="0" fillId="33" borderId="10" xfId="0" applyNumberFormat="1" applyFill="1" applyBorder="1" applyAlignment="1">
      <alignment/>
    </xf>
    <xf numFmtId="43" fontId="0" fillId="33" borderId="1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2" fillId="33" borderId="10" xfId="48" applyFont="1" applyFill="1" applyBorder="1" applyAlignment="1">
      <alignment/>
    </xf>
    <xf numFmtId="43" fontId="0" fillId="33" borderId="0" xfId="48" applyFont="1" applyFill="1" applyAlignment="1">
      <alignment/>
    </xf>
    <xf numFmtId="7" fontId="0" fillId="33" borderId="10" xfId="48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3" fillId="0" borderId="0" xfId="57" applyFont="1">
      <alignment/>
      <protection/>
    </xf>
    <xf numFmtId="0" fontId="13" fillId="0" borderId="0" xfId="57" applyFont="1" applyAlignment="1">
      <alignment vertical="top"/>
      <protection/>
    </xf>
    <xf numFmtId="0" fontId="2" fillId="33" borderId="21" xfId="56" applyFont="1" applyFill="1" applyBorder="1" applyAlignment="1">
      <alignment horizontal="left"/>
      <protection/>
    </xf>
    <xf numFmtId="0" fontId="13" fillId="33" borderId="0" xfId="57" applyFont="1" applyFill="1">
      <alignment/>
      <protection/>
    </xf>
    <xf numFmtId="0" fontId="14" fillId="33" borderId="0" xfId="57" applyFont="1" applyFill="1" applyAlignment="1">
      <alignment horizontal="right"/>
      <protection/>
    </xf>
    <xf numFmtId="0" fontId="14" fillId="33" borderId="10" xfId="57" applyFont="1" applyFill="1" applyBorder="1" applyAlignment="1">
      <alignment horizontal="center" vertical="top"/>
      <protection/>
    </xf>
    <xf numFmtId="0" fontId="13" fillId="33" borderId="0" xfId="57" applyFont="1" applyFill="1" applyAlignment="1">
      <alignment vertical="top"/>
      <protection/>
    </xf>
    <xf numFmtId="0" fontId="13" fillId="33" borderId="10" xfId="57" applyFont="1" applyFill="1" applyBorder="1">
      <alignment/>
      <protection/>
    </xf>
    <xf numFmtId="7" fontId="13" fillId="33" borderId="10" xfId="57" applyNumberFormat="1" applyFont="1" applyFill="1" applyBorder="1">
      <alignment/>
      <protection/>
    </xf>
    <xf numFmtId="39" fontId="13" fillId="33" borderId="10" xfId="57" applyNumberFormat="1" applyFont="1" applyFill="1" applyBorder="1">
      <alignment/>
      <protection/>
    </xf>
    <xf numFmtId="0" fontId="14" fillId="33" borderId="10" xfId="57" applyFont="1" applyFill="1" applyBorder="1">
      <alignment/>
      <protection/>
    </xf>
    <xf numFmtId="7" fontId="14" fillId="33" borderId="10" xfId="57" applyNumberFormat="1" applyFont="1" applyFill="1" applyBorder="1">
      <alignment/>
      <protection/>
    </xf>
    <xf numFmtId="0" fontId="2" fillId="33" borderId="10" xfId="56" applyFont="1" applyFill="1" applyBorder="1" applyAlignment="1">
      <alignment horizontal="right" vertical="center" wrapText="1"/>
      <protection/>
    </xf>
    <xf numFmtId="0" fontId="0" fillId="33" borderId="20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0" fontId="0" fillId="33" borderId="12" xfId="56" applyFont="1" applyFill="1" applyBorder="1" applyAlignment="1">
      <alignment horizontal="left" vertical="center" wrapText="1"/>
      <protection/>
    </xf>
    <xf numFmtId="0" fontId="0" fillId="33" borderId="13" xfId="56" applyFont="1" applyFill="1" applyBorder="1" applyAlignment="1">
      <alignment horizontal="left" vertical="center" wrapText="1"/>
      <protection/>
    </xf>
    <xf numFmtId="0" fontId="0" fillId="33" borderId="20" xfId="56" applyFont="1" applyFill="1" applyBorder="1" applyAlignment="1">
      <alignment horizontal="center" vertical="center" wrapText="1"/>
      <protection/>
    </xf>
    <xf numFmtId="0" fontId="0" fillId="0" borderId="20" xfId="56" applyFont="1" applyFill="1" applyBorder="1" applyAlignment="1">
      <alignment horizontal="left" vertical="center" wrapText="1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0" fillId="33" borderId="19" xfId="56" applyFont="1" applyFill="1" applyBorder="1" applyAlignment="1">
      <alignment horizontal="left" vertical="center" wrapText="1"/>
      <protection/>
    </xf>
    <xf numFmtId="0" fontId="2" fillId="33" borderId="22" xfId="56" applyFont="1" applyFill="1" applyBorder="1" applyAlignment="1">
      <alignment horizontal="left"/>
      <protection/>
    </xf>
    <xf numFmtId="166" fontId="2" fillId="33" borderId="22" xfId="56" applyNumberFormat="1" applyFont="1" applyFill="1" applyBorder="1" applyAlignment="1">
      <alignment horizontal="left" vertical="center"/>
      <protection/>
    </xf>
    <xf numFmtId="166" fontId="2" fillId="33" borderId="20" xfId="56" applyNumberFormat="1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43" fontId="0" fillId="33" borderId="10" xfId="48" applyFill="1" applyBorder="1" applyAlignment="1">
      <alignment/>
    </xf>
    <xf numFmtId="7" fontId="0" fillId="33" borderId="10" xfId="48" applyNumberFormat="1" applyFill="1" applyBorder="1" applyAlignment="1">
      <alignment/>
    </xf>
    <xf numFmtId="164" fontId="2" fillId="33" borderId="10" xfId="48" applyNumberFormat="1" applyFont="1" applyFill="1" applyBorder="1" applyAlignment="1">
      <alignment/>
    </xf>
    <xf numFmtId="43" fontId="2" fillId="33" borderId="0" xfId="48" applyFont="1" applyFill="1" applyAlignment="1">
      <alignment/>
    </xf>
    <xf numFmtId="7" fontId="0" fillId="33" borderId="10" xfId="51" applyNumberFormat="1" applyFill="1" applyBorder="1" applyAlignment="1">
      <alignment/>
    </xf>
    <xf numFmtId="164" fontId="0" fillId="33" borderId="10" xfId="51" applyNumberForma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4" fontId="2" fillId="33" borderId="10" xfId="51" applyFont="1" applyFill="1" applyBorder="1" applyAlignment="1">
      <alignment/>
    </xf>
    <xf numFmtId="164" fontId="2" fillId="33" borderId="10" xfId="51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7" fontId="13" fillId="33" borderId="0" xfId="57" applyNumberFormat="1" applyFont="1" applyFill="1">
      <alignment/>
      <protection/>
    </xf>
    <xf numFmtId="7" fontId="13" fillId="0" borderId="0" xfId="57" applyNumberFormat="1" applyFont="1">
      <alignment/>
      <protection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3" fontId="0" fillId="33" borderId="0" xfId="48" applyFill="1" applyAlignment="1">
      <alignment/>
    </xf>
    <xf numFmtId="164" fontId="0" fillId="33" borderId="0" xfId="48" applyNumberFormat="1" applyFont="1" applyFill="1" applyAlignment="1">
      <alignment/>
    </xf>
    <xf numFmtId="164" fontId="0" fillId="33" borderId="0" xfId="51" applyNumberFormat="1" applyFill="1" applyAlignment="1">
      <alignment/>
    </xf>
    <xf numFmtId="164" fontId="0" fillId="33" borderId="0" xfId="48" applyNumberFormat="1" applyFill="1" applyAlignment="1">
      <alignment/>
    </xf>
    <xf numFmtId="164" fontId="2" fillId="33" borderId="0" xfId="0" applyNumberFormat="1" applyFont="1" applyFill="1" applyAlignment="1">
      <alignment/>
    </xf>
    <xf numFmtId="44" fontId="0" fillId="33" borderId="10" xfId="5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7" fontId="8" fillId="33" borderId="0" xfId="56" applyNumberFormat="1" applyFont="1" applyFill="1">
      <alignment/>
      <protection/>
    </xf>
    <xf numFmtId="0" fontId="0" fillId="33" borderId="10" xfId="56" applyFont="1" applyFill="1" applyBorder="1" applyAlignment="1">
      <alignment vertical="center"/>
      <protection/>
    </xf>
    <xf numFmtId="7" fontId="0" fillId="33" borderId="10" xfId="53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6" fillId="33" borderId="0" xfId="56" applyFont="1" applyFill="1" applyBorder="1" applyAlignment="1">
      <alignment horizontal="right"/>
      <protection/>
    </xf>
    <xf numFmtId="1" fontId="7" fillId="33" borderId="0" xfId="56" applyNumberFormat="1" applyFont="1" applyFill="1" applyAlignment="1">
      <alignment vertical="center" wrapText="1"/>
      <protection/>
    </xf>
    <xf numFmtId="0" fontId="2" fillId="33" borderId="12" xfId="56" applyFont="1" applyFill="1" applyBorder="1" applyAlignment="1">
      <alignment horizontal="center" vertical="top" wrapText="1"/>
      <protection/>
    </xf>
    <xf numFmtId="0" fontId="2" fillId="33" borderId="13" xfId="56" applyFont="1" applyFill="1" applyBorder="1" applyAlignment="1">
      <alignment horizontal="center" vertical="top" wrapText="1"/>
      <protection/>
    </xf>
    <xf numFmtId="39" fontId="0" fillId="33" borderId="20" xfId="56" applyNumberFormat="1" applyFont="1" applyFill="1" applyBorder="1">
      <alignment/>
      <protection/>
    </xf>
    <xf numFmtId="39" fontId="0" fillId="33" borderId="10" xfId="56" applyNumberFormat="1" applyFont="1" applyFill="1" applyBorder="1">
      <alignment/>
      <protection/>
    </xf>
    <xf numFmtId="7" fontId="0" fillId="33" borderId="20" xfId="56" applyNumberFormat="1" applyFont="1" applyFill="1" applyBorder="1">
      <alignment/>
      <protection/>
    </xf>
    <xf numFmtId="39" fontId="0" fillId="33" borderId="20" xfId="56" applyNumberFormat="1" applyFont="1" applyFill="1" applyBorder="1" applyAlignment="1">
      <alignment horizontal="right" vertical="center" wrapText="1"/>
      <protection/>
    </xf>
    <xf numFmtId="7" fontId="2" fillId="33" borderId="20" xfId="56" applyNumberFormat="1" applyFont="1" applyFill="1" applyBorder="1" applyAlignment="1">
      <alignment horizontal="right" vertical="center" wrapText="1"/>
      <protection/>
    </xf>
    <xf numFmtId="39" fontId="2" fillId="33" borderId="10" xfId="56" applyNumberFormat="1" applyFont="1" applyFill="1" applyBorder="1" applyAlignment="1">
      <alignment vertical="center" wrapText="1"/>
      <protection/>
    </xf>
    <xf numFmtId="39" fontId="2" fillId="33" borderId="10" xfId="56" applyNumberFormat="1" applyFont="1" applyFill="1" applyBorder="1" applyAlignment="1">
      <alignment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38" fillId="33" borderId="0" xfId="59" applyFill="1" applyAlignment="1">
      <alignment vertical="center"/>
      <protection/>
    </xf>
    <xf numFmtId="44" fontId="1" fillId="33" borderId="0" xfId="53" applyFont="1" applyFill="1" applyAlignment="1">
      <alignment vertical="center"/>
    </xf>
    <xf numFmtId="0" fontId="2" fillId="33" borderId="0" xfId="59" applyFont="1" applyFill="1" applyAlignment="1">
      <alignment horizontal="center" vertical="center"/>
      <protection/>
    </xf>
    <xf numFmtId="43" fontId="1" fillId="33" borderId="0" xfId="50" applyFont="1" applyFill="1" applyAlignment="1">
      <alignment vertical="center"/>
    </xf>
    <xf numFmtId="43" fontId="17" fillId="33" borderId="0" xfId="50" applyFont="1" applyFill="1" applyAlignment="1">
      <alignment vertical="center"/>
    </xf>
    <xf numFmtId="43" fontId="2" fillId="33" borderId="10" xfId="50" applyNumberFormat="1" applyFont="1" applyFill="1" applyBorder="1" applyAlignment="1">
      <alignment/>
    </xf>
    <xf numFmtId="39" fontId="2" fillId="33" borderId="10" xfId="59" applyNumberFormat="1" applyFont="1" applyFill="1" applyBorder="1" applyAlignment="1">
      <alignment horizontal="center" vertical="center"/>
      <protection/>
    </xf>
    <xf numFmtId="7" fontId="2" fillId="33" borderId="10" xfId="59" applyNumberFormat="1" applyFont="1" applyFill="1" applyBorder="1" applyAlignment="1">
      <alignment horizontal="right" vertical="center"/>
      <protection/>
    </xf>
    <xf numFmtId="7" fontId="2" fillId="33" borderId="10" xfId="50" applyNumberFormat="1" applyFont="1" applyFill="1" applyBorder="1" applyAlignment="1">
      <alignment/>
    </xf>
    <xf numFmtId="0" fontId="0" fillId="33" borderId="10" xfId="56" applyFont="1" applyFill="1" applyBorder="1">
      <alignment/>
      <protection/>
    </xf>
    <xf numFmtId="164" fontId="2" fillId="33" borderId="10" xfId="59" applyNumberFormat="1" applyFont="1" applyFill="1" applyBorder="1" applyAlignment="1">
      <alignment horizontal="right" vertical="center"/>
      <protection/>
    </xf>
    <xf numFmtId="0" fontId="0" fillId="33" borderId="21" xfId="59" applyFont="1" applyFill="1" applyBorder="1" applyAlignment="1">
      <alignment horizontal="left" vertical="center"/>
      <protection/>
    </xf>
    <xf numFmtId="0" fontId="0" fillId="33" borderId="10" xfId="59" applyFont="1" applyFill="1" applyBorder="1" applyAlignment="1">
      <alignment vertical="center"/>
      <protection/>
    </xf>
    <xf numFmtId="0" fontId="0" fillId="33" borderId="10" xfId="59" applyNumberFormat="1" applyFont="1" applyFill="1" applyBorder="1" applyAlignment="1">
      <alignment horizontal="left" vertical="center"/>
      <protection/>
    </xf>
    <xf numFmtId="7" fontId="0" fillId="33" borderId="10" xfId="59" applyNumberFormat="1" applyFont="1" applyFill="1" applyBorder="1" applyAlignment="1">
      <alignment horizontal="right" vertical="center"/>
      <protection/>
    </xf>
    <xf numFmtId="7" fontId="0" fillId="33" borderId="10" xfId="50" applyNumberFormat="1" applyFont="1" applyFill="1" applyBorder="1" applyAlignment="1">
      <alignment horizontal="right" vertical="center"/>
    </xf>
    <xf numFmtId="7" fontId="0" fillId="33" borderId="10" xfId="59" applyNumberFormat="1" applyFont="1" applyFill="1" applyBorder="1" applyAlignment="1">
      <alignment horizontal="right" vertical="center" wrapText="1"/>
      <protection/>
    </xf>
    <xf numFmtId="39" fontId="2" fillId="33" borderId="10" xfId="59" applyNumberFormat="1" applyFont="1" applyFill="1" applyBorder="1" applyAlignment="1">
      <alignment horizontal="center" vertical="center" wrapText="1"/>
      <protection/>
    </xf>
    <xf numFmtId="44" fontId="0" fillId="33" borderId="0" xfId="53" applyFont="1" applyFill="1" applyAlignment="1">
      <alignment vertical="center"/>
    </xf>
    <xf numFmtId="0" fontId="0" fillId="33" borderId="0" xfId="59" applyFont="1" applyFill="1" applyAlignment="1">
      <alignment vertical="center"/>
      <protection/>
    </xf>
    <xf numFmtId="39" fontId="0" fillId="33" borderId="10" xfId="59" applyNumberFormat="1" applyFont="1" applyFill="1" applyBorder="1" applyAlignment="1">
      <alignment horizontal="right" vertical="center"/>
      <protection/>
    </xf>
    <xf numFmtId="39" fontId="0" fillId="33" borderId="10" xfId="59" applyNumberFormat="1" applyFont="1" applyFill="1" applyBorder="1" applyAlignment="1">
      <alignment horizontal="right" vertical="center" wrapText="1"/>
      <protection/>
    </xf>
    <xf numFmtId="44" fontId="2" fillId="33" borderId="0" xfId="53" applyFont="1" applyFill="1" applyAlignment="1">
      <alignment vertical="center"/>
    </xf>
    <xf numFmtId="0" fontId="2" fillId="33" borderId="0" xfId="59" applyFont="1" applyFill="1" applyAlignment="1">
      <alignment vertical="center"/>
      <protection/>
    </xf>
    <xf numFmtId="0" fontId="2" fillId="33" borderId="10" xfId="59" applyNumberFormat="1" applyFont="1" applyFill="1" applyBorder="1" applyAlignment="1">
      <alignment horizontal="left" vertical="center"/>
      <protection/>
    </xf>
    <xf numFmtId="39" fontId="0" fillId="33" borderId="10" xfId="50" applyNumberFormat="1" applyFont="1" applyFill="1" applyBorder="1" applyAlignment="1">
      <alignment horizontal="right" vertical="center"/>
    </xf>
    <xf numFmtId="0" fontId="0" fillId="33" borderId="10" xfId="59" applyFont="1" applyFill="1" applyBorder="1">
      <alignment/>
      <protection/>
    </xf>
    <xf numFmtId="44" fontId="0" fillId="33" borderId="0" xfId="53" applyFont="1" applyFill="1" applyAlignment="1">
      <alignment/>
    </xf>
    <xf numFmtId="0" fontId="0" fillId="33" borderId="0" xfId="59" applyFont="1" applyFill="1">
      <alignment/>
      <protection/>
    </xf>
    <xf numFmtId="0" fontId="16" fillId="33" borderId="0" xfId="59" applyFont="1" applyFill="1" applyAlignment="1">
      <alignment vertical="center"/>
      <protection/>
    </xf>
    <xf numFmtId="164" fontId="0" fillId="33" borderId="10" xfId="59" applyNumberFormat="1" applyFont="1" applyFill="1" applyBorder="1" applyAlignment="1">
      <alignment horizontal="right" vertical="center"/>
      <protection/>
    </xf>
    <xf numFmtId="44" fontId="0" fillId="33" borderId="10" xfId="53" applyFont="1" applyFill="1" applyBorder="1" applyAlignment="1">
      <alignment vertical="center"/>
    </xf>
    <xf numFmtId="44" fontId="0" fillId="33" borderId="21" xfId="53" applyFont="1" applyFill="1" applyBorder="1" applyAlignment="1">
      <alignment vertical="center"/>
    </xf>
    <xf numFmtId="44" fontId="0" fillId="33" borderId="20" xfId="53" applyFont="1" applyFill="1" applyBorder="1" applyAlignment="1">
      <alignment vertical="center"/>
    </xf>
    <xf numFmtId="43" fontId="0" fillId="33" borderId="0" xfId="50" applyFont="1" applyFill="1" applyAlignment="1">
      <alignment vertical="center"/>
    </xf>
    <xf numFmtId="43" fontId="2" fillId="33" borderId="0" xfId="50" applyFont="1" applyFill="1" applyAlignment="1">
      <alignment vertical="center"/>
    </xf>
    <xf numFmtId="44" fontId="11" fillId="33" borderId="0" xfId="53" applyFont="1" applyFill="1" applyAlignment="1">
      <alignment vertical="center"/>
    </xf>
    <xf numFmtId="0" fontId="11" fillId="33" borderId="0" xfId="59" applyFont="1" applyFill="1" applyAlignment="1">
      <alignment vertical="center"/>
      <protection/>
    </xf>
    <xf numFmtId="0" fontId="12" fillId="33" borderId="10" xfId="50" applyNumberFormat="1" applyFont="1" applyFill="1" applyBorder="1" applyAlignment="1">
      <alignment horizontal="left" vertical="center"/>
    </xf>
    <xf numFmtId="0" fontId="11" fillId="33" borderId="10" xfId="59" applyFont="1" applyFill="1" applyBorder="1" applyAlignment="1">
      <alignment vertical="center"/>
      <protection/>
    </xf>
    <xf numFmtId="7" fontId="12" fillId="33" borderId="10" xfId="50" applyNumberFormat="1" applyFont="1" applyFill="1" applyBorder="1" applyAlignment="1">
      <alignment vertical="center"/>
    </xf>
    <xf numFmtId="43" fontId="12" fillId="33" borderId="10" xfId="50" applyFont="1" applyFill="1" applyBorder="1" applyAlignment="1">
      <alignment vertical="center"/>
    </xf>
    <xf numFmtId="0" fontId="11" fillId="33" borderId="0" xfId="59" applyFont="1" applyFill="1" applyAlignment="1">
      <alignment vertical="center"/>
      <protection/>
    </xf>
    <xf numFmtId="43" fontId="11" fillId="33" borderId="0" xfId="50" applyFont="1" applyFill="1" applyAlignment="1">
      <alignment vertical="center"/>
    </xf>
    <xf numFmtId="43" fontId="11" fillId="33" borderId="20" xfId="50" applyFont="1" applyFill="1" applyBorder="1" applyAlignment="1">
      <alignment vertical="center"/>
    </xf>
    <xf numFmtId="164" fontId="11" fillId="33" borderId="0" xfId="50" applyNumberFormat="1" applyFont="1" applyFill="1" applyAlignment="1">
      <alignment vertical="center"/>
    </xf>
    <xf numFmtId="43" fontId="12" fillId="33" borderId="0" xfId="50" applyFont="1" applyFill="1" applyAlignment="1">
      <alignment vertical="center"/>
    </xf>
    <xf numFmtId="0" fontId="2" fillId="33" borderId="0" xfId="0" applyFont="1" applyFill="1" applyAlignment="1">
      <alignment horizontal="center"/>
    </xf>
    <xf numFmtId="39" fontId="2" fillId="33" borderId="13" xfId="0" applyNumberFormat="1" applyFont="1" applyFill="1" applyBorder="1" applyAlignment="1">
      <alignment horizontal="center" vertical="top" wrapText="1"/>
    </xf>
    <xf numFmtId="43" fontId="0" fillId="33" borderId="10" xfId="50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/>
    </xf>
    <xf numFmtId="167" fontId="0" fillId="33" borderId="0" xfId="0" applyNumberFormat="1" applyFont="1" applyFill="1" applyAlignment="1">
      <alignment/>
    </xf>
    <xf numFmtId="0" fontId="2" fillId="33" borderId="17" xfId="56" applyFont="1" applyFill="1" applyBorder="1" applyAlignment="1">
      <alignment horizontal="center"/>
      <protection/>
    </xf>
    <xf numFmtId="0" fontId="2" fillId="33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166" fontId="0" fillId="33" borderId="0" xfId="56" applyNumberFormat="1" applyFont="1" applyFill="1" applyBorder="1">
      <alignment/>
      <protection/>
    </xf>
    <xf numFmtId="0" fontId="14" fillId="33" borderId="10" xfId="57" applyFont="1" applyFill="1" applyBorder="1" applyAlignment="1">
      <alignment horizontal="left"/>
      <protection/>
    </xf>
    <xf numFmtId="0" fontId="0" fillId="33" borderId="10" xfId="56" applyFont="1" applyFill="1" applyBorder="1" applyAlignment="1">
      <alignment horizontal="center" vertical="center"/>
      <protection/>
    </xf>
    <xf numFmtId="2" fontId="0" fillId="33" borderId="10" xfId="56" applyNumberFormat="1" applyFont="1" applyFill="1" applyBorder="1" applyAlignment="1">
      <alignment horizontal="center" vertical="center"/>
      <protection/>
    </xf>
    <xf numFmtId="39" fontId="0" fillId="33" borderId="10" xfId="56" applyNumberFormat="1" applyFont="1" applyFill="1" applyBorder="1" applyAlignment="1">
      <alignment horizontal="center" vertical="center"/>
      <protection/>
    </xf>
    <xf numFmtId="0" fontId="0" fillId="33" borderId="0" xfId="56" applyFont="1" applyFill="1" applyBorder="1" applyAlignment="1">
      <alignment horizontal="right"/>
      <protection/>
    </xf>
    <xf numFmtId="0" fontId="2" fillId="33" borderId="10" xfId="56" applyFont="1" applyFill="1" applyBorder="1" applyAlignment="1">
      <alignment horizontal="left"/>
      <protection/>
    </xf>
    <xf numFmtId="164" fontId="0" fillId="33" borderId="10" xfId="56" applyNumberFormat="1" applyFont="1" applyFill="1" applyBorder="1">
      <alignment/>
      <protection/>
    </xf>
    <xf numFmtId="4" fontId="0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0" fillId="33" borderId="21" xfId="56" applyFont="1" applyFill="1" applyBorder="1">
      <alignment/>
      <protection/>
    </xf>
    <xf numFmtId="0" fontId="0" fillId="33" borderId="20" xfId="56" applyFont="1" applyFill="1" applyBorder="1">
      <alignment/>
      <protection/>
    </xf>
    <xf numFmtId="0" fontId="2" fillId="33" borderId="21" xfId="56" applyFont="1" applyFill="1" applyBorder="1" applyAlignment="1">
      <alignment horizontal="right"/>
      <protection/>
    </xf>
    <xf numFmtId="0" fontId="7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0" xfId="56" applyFont="1" applyFill="1" applyBorder="1" applyAlignment="1">
      <alignment horizontal="left"/>
      <protection/>
    </xf>
    <xf numFmtId="0" fontId="2" fillId="33" borderId="21" xfId="56" applyFont="1" applyFill="1" applyBorder="1" applyAlignment="1">
      <alignment horizontal="right"/>
      <protection/>
    </xf>
    <xf numFmtId="0" fontId="2" fillId="33" borderId="20" xfId="56" applyFont="1" applyFill="1" applyBorder="1" applyAlignment="1">
      <alignment horizontal="right"/>
      <protection/>
    </xf>
    <xf numFmtId="166" fontId="2" fillId="33" borderId="14" xfId="56" applyNumberFormat="1" applyFont="1" applyFill="1" applyBorder="1" applyAlignment="1">
      <alignment horizontal="center" vertical="top" wrapText="1"/>
      <protection/>
    </xf>
    <xf numFmtId="166" fontId="2" fillId="33" borderId="16" xfId="56" applyNumberFormat="1" applyFont="1" applyFill="1" applyBorder="1" applyAlignment="1">
      <alignment horizontal="center" vertical="top" wrapText="1"/>
      <protection/>
    </xf>
    <xf numFmtId="0" fontId="0" fillId="33" borderId="0" xfId="56" applyFont="1" applyFill="1" applyBorder="1" applyAlignment="1">
      <alignment horizontal="left" vertical="center" wrapText="1" indent="7"/>
      <protection/>
    </xf>
    <xf numFmtId="0" fontId="0" fillId="33" borderId="17" xfId="56" applyFont="1" applyFill="1" applyBorder="1" applyAlignment="1">
      <alignment horizontal="left" vertical="center" wrapText="1" indent="7"/>
      <protection/>
    </xf>
    <xf numFmtId="0" fontId="7" fillId="33" borderId="0" xfId="56" applyFont="1" applyFill="1" applyBorder="1" applyAlignment="1">
      <alignment horizontal="center"/>
      <protection/>
    </xf>
    <xf numFmtId="1" fontId="20" fillId="33" borderId="0" xfId="56" applyNumberFormat="1" applyFont="1" applyFill="1" applyAlignment="1">
      <alignment horizontal="center" vertical="center" wrapText="1"/>
      <protection/>
    </xf>
    <xf numFmtId="1" fontId="10" fillId="33" borderId="0" xfId="56" applyNumberFormat="1" applyFont="1" applyFill="1" applyAlignment="1">
      <alignment horizontal="center" vertical="center" wrapText="1"/>
      <protection/>
    </xf>
    <xf numFmtId="1" fontId="7" fillId="33" borderId="0" xfId="56" applyNumberFormat="1" applyFont="1" applyFill="1" applyAlignment="1">
      <alignment horizontal="center" vertical="center" wrapText="1"/>
      <protection/>
    </xf>
    <xf numFmtId="1" fontId="21" fillId="33" borderId="0" xfId="56" applyNumberFormat="1" applyFont="1" applyFill="1" applyAlignment="1">
      <alignment horizontal="center" vertical="center" wrapText="1"/>
      <protection/>
    </xf>
    <xf numFmtId="166" fontId="2" fillId="33" borderId="21" xfId="56" applyNumberFormat="1" applyFont="1" applyFill="1" applyBorder="1" applyAlignment="1">
      <alignment horizontal="center" vertical="top" wrapText="1"/>
      <protection/>
    </xf>
    <xf numFmtId="166" fontId="2" fillId="33" borderId="20" xfId="56" applyNumberFormat="1" applyFont="1" applyFill="1" applyBorder="1" applyAlignment="1">
      <alignment horizontal="center" vertical="top" wrapText="1"/>
      <protection/>
    </xf>
    <xf numFmtId="0" fontId="2" fillId="33" borderId="12" xfId="56" applyFont="1" applyFill="1" applyBorder="1" applyAlignment="1">
      <alignment horizontal="center" vertical="top" wrapText="1"/>
      <protection/>
    </xf>
    <xf numFmtId="0" fontId="2" fillId="33" borderId="13" xfId="56" applyFont="1" applyFill="1" applyBorder="1" applyAlignment="1">
      <alignment horizontal="center" vertical="top" wrapText="1"/>
      <protection/>
    </xf>
    <xf numFmtId="0" fontId="2" fillId="33" borderId="11" xfId="56" applyFont="1" applyFill="1" applyBorder="1" applyAlignment="1">
      <alignment horizontal="center" vertical="top" wrapText="1"/>
      <protection/>
    </xf>
    <xf numFmtId="1" fontId="5" fillId="33" borderId="0" xfId="56" applyNumberFormat="1" applyFont="1" applyFill="1" applyAlignment="1">
      <alignment horizontal="center" vertical="center" wrapText="1"/>
      <protection/>
    </xf>
    <xf numFmtId="1" fontId="3" fillId="33" borderId="0" xfId="56" applyNumberFormat="1" applyFont="1" applyFill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left"/>
      <protection/>
    </xf>
    <xf numFmtId="166" fontId="2" fillId="33" borderId="21" xfId="56" applyNumberFormat="1" applyFont="1" applyFill="1" applyBorder="1" applyAlignment="1">
      <alignment horizontal="center"/>
      <protection/>
    </xf>
    <xf numFmtId="166" fontId="2" fillId="33" borderId="22" xfId="56" applyNumberFormat="1" applyFont="1" applyFill="1" applyBorder="1" applyAlignment="1">
      <alignment horizontal="center"/>
      <protection/>
    </xf>
    <xf numFmtId="166" fontId="2" fillId="33" borderId="20" xfId="56" applyNumberFormat="1" applyFont="1" applyFill="1" applyBorder="1" applyAlignment="1">
      <alignment horizontal="center"/>
      <protection/>
    </xf>
    <xf numFmtId="0" fontId="2" fillId="33" borderId="21" xfId="56" applyFont="1" applyFill="1" applyBorder="1" applyAlignment="1">
      <alignment horizontal="center" vertical="center" wrapText="1"/>
      <protection/>
    </xf>
    <xf numFmtId="0" fontId="2" fillId="33" borderId="22" xfId="56" applyFont="1" applyFill="1" applyBorder="1" applyAlignment="1">
      <alignment horizontal="center" vertical="center" wrapText="1"/>
      <protection/>
    </xf>
    <xf numFmtId="0" fontId="2" fillId="33" borderId="20" xfId="56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as" xfId="60"/>
    <cellStyle name="Porcentaje" xfId="61"/>
    <cellStyle name="Percent" xfId="62"/>
    <cellStyle name="Saldos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142875</xdr:rowOff>
    </xdr:from>
    <xdr:to>
      <xdr:col>12</xdr:col>
      <xdr:colOff>1000125</xdr:colOff>
      <xdr:row>3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42875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333375</xdr:colOff>
      <xdr:row>2</xdr:row>
      <xdr:rowOff>123825</xdr:rowOff>
    </xdr:to>
    <xdr:pic>
      <xdr:nvPicPr>
        <xdr:cNvPr id="2" name="Picture 1" descr="ifelb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323975" cy="504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1457325</xdr:colOff>
      <xdr:row>2</xdr:row>
      <xdr:rowOff>9525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81125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1076325</xdr:colOff>
      <xdr:row>3</xdr:row>
      <xdr:rowOff>9525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9525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219075</xdr:colOff>
      <xdr:row>0</xdr:row>
      <xdr:rowOff>95250</xdr:rowOff>
    </xdr:from>
    <xdr:to>
      <xdr:col>4</xdr:col>
      <xdr:colOff>1114425</xdr:colOff>
      <xdr:row>3</xdr:row>
      <xdr:rowOff>133350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9525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1390650</xdr:colOff>
      <xdr:row>3</xdr:row>
      <xdr:rowOff>47625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38250" cy="581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990600</xdr:colOff>
      <xdr:row>0</xdr:row>
      <xdr:rowOff>85725</xdr:rowOff>
    </xdr:from>
    <xdr:to>
      <xdr:col>6</xdr:col>
      <xdr:colOff>723900</xdr:colOff>
      <xdr:row>3</xdr:row>
      <xdr:rowOff>142875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85725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1628775</xdr:colOff>
      <xdr:row>2</xdr:row>
      <xdr:rowOff>180975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28775" cy="6381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19050</xdr:colOff>
      <xdr:row>3</xdr:row>
      <xdr:rowOff>9525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1095375</xdr:colOff>
      <xdr:row>2</xdr:row>
      <xdr:rowOff>28575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57275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304800</xdr:colOff>
      <xdr:row>0</xdr:row>
      <xdr:rowOff>66675</xdr:rowOff>
    </xdr:from>
    <xdr:to>
      <xdr:col>4</xdr:col>
      <xdr:colOff>1200150</xdr:colOff>
      <xdr:row>3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6667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0</xdr:col>
      <xdr:colOff>1343025</xdr:colOff>
      <xdr:row>3</xdr:row>
      <xdr:rowOff>19050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95400" cy="5143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8</xdr:col>
      <xdr:colOff>152400</xdr:colOff>
      <xdr:row>0</xdr:row>
      <xdr:rowOff>85725</xdr:rowOff>
    </xdr:from>
    <xdr:to>
      <xdr:col>8</xdr:col>
      <xdr:colOff>1038225</xdr:colOff>
      <xdr:row>3</xdr:row>
      <xdr:rowOff>85725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85725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1123950</xdr:colOff>
      <xdr:row>2</xdr:row>
      <xdr:rowOff>19050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066800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828675</xdr:colOff>
      <xdr:row>0</xdr:row>
      <xdr:rowOff>95250</xdr:rowOff>
    </xdr:from>
    <xdr:to>
      <xdr:col>6</xdr:col>
      <xdr:colOff>828675</xdr:colOff>
      <xdr:row>3</xdr:row>
      <xdr:rowOff>104775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9525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1419225</xdr:colOff>
      <xdr:row>2</xdr:row>
      <xdr:rowOff>66675</xdr:rowOff>
    </xdr:to>
    <xdr:pic>
      <xdr:nvPicPr>
        <xdr:cNvPr id="1" name="Picture 1" descr="ifel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43025" cy="533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571500</xdr:colOff>
      <xdr:row>0</xdr:row>
      <xdr:rowOff>47625</xdr:rowOff>
    </xdr:from>
    <xdr:to>
      <xdr:col>3</xdr:col>
      <xdr:colOff>1476375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76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F1">
      <pane ySplit="10" topLeftCell="A11" activePane="bottomLeft" state="frozen"/>
      <selection pane="topLeft" activeCell="A1" sqref="A1"/>
      <selection pane="bottomLeft" activeCell="A2" sqref="A2:M2"/>
    </sheetView>
  </sheetViews>
  <sheetFormatPr defaultColWidth="11.421875" defaultRowHeight="12.75"/>
  <cols>
    <col min="1" max="13" width="16.8515625" style="67" customWidth="1"/>
    <col min="14" max="14" width="11.421875" style="67" customWidth="1"/>
    <col min="15" max="15" width="13.7109375" style="67" bestFit="1" customWidth="1"/>
    <col min="16" max="16384" width="11.421875" style="67" customWidth="1"/>
  </cols>
  <sheetData>
    <row r="1" spans="1:13" ht="21" customHeight="1">
      <c r="A1" s="247" t="s">
        <v>3839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6.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3" ht="16.5" customHeight="1">
      <c r="A3" s="143"/>
      <c r="B3" s="143"/>
      <c r="C3" s="143"/>
    </row>
    <row r="4" spans="1:13" ht="15.75" customHeight="1">
      <c r="A4" s="249" t="s">
        <v>3838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5.75" customHeight="1">
      <c r="A5" s="249" t="s">
        <v>1207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ht="15">
      <c r="A6" s="249" t="s">
        <v>3837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ht="15">
      <c r="A7" s="144"/>
      <c r="B7" s="144"/>
      <c r="C7" s="144"/>
      <c r="K7" s="145"/>
      <c r="M7" s="241" t="s">
        <v>1186</v>
      </c>
    </row>
    <row r="8" spans="1:13" s="146" customFormat="1" ht="30.75" customHeight="1">
      <c r="A8" s="246" t="s">
        <v>3836</v>
      </c>
      <c r="B8" s="246"/>
      <c r="C8" s="246"/>
      <c r="D8" s="246" t="s">
        <v>3835</v>
      </c>
      <c r="E8" s="246"/>
      <c r="F8" s="246"/>
      <c r="G8" s="246" t="s">
        <v>3834</v>
      </c>
      <c r="H8" s="246"/>
      <c r="I8" s="246"/>
      <c r="J8" s="246" t="s">
        <v>3833</v>
      </c>
      <c r="K8" s="246"/>
      <c r="L8" s="244" t="s">
        <v>3832</v>
      </c>
      <c r="M8" s="244" t="s">
        <v>3831</v>
      </c>
    </row>
    <row r="9" spans="1:13" s="146" customFormat="1" ht="123" customHeight="1">
      <c r="A9" s="140" t="s">
        <v>3829</v>
      </c>
      <c r="B9" s="140" t="s">
        <v>1208</v>
      </c>
      <c r="C9" s="140" t="s">
        <v>3830</v>
      </c>
      <c r="D9" s="140" t="s">
        <v>3829</v>
      </c>
      <c r="E9" s="140" t="s">
        <v>1208</v>
      </c>
      <c r="F9" s="140" t="s">
        <v>3828</v>
      </c>
      <c r="G9" s="140" t="s">
        <v>3829</v>
      </c>
      <c r="H9" s="140" t="s">
        <v>1208</v>
      </c>
      <c r="I9" s="140" t="s">
        <v>3828</v>
      </c>
      <c r="J9" s="140" t="s">
        <v>3827</v>
      </c>
      <c r="K9" s="140" t="s">
        <v>3826</v>
      </c>
      <c r="L9" s="245"/>
      <c r="M9" s="245"/>
    </row>
    <row r="10" spans="1:13" s="146" customFormat="1" ht="12.75">
      <c r="A10" s="147" t="s">
        <v>3825</v>
      </c>
      <c r="B10" s="147" t="s">
        <v>3824</v>
      </c>
      <c r="C10" s="147" t="s">
        <v>3823</v>
      </c>
      <c r="D10" s="147" t="s">
        <v>3807</v>
      </c>
      <c r="E10" s="147" t="s">
        <v>3806</v>
      </c>
      <c r="F10" s="147" t="s">
        <v>3805</v>
      </c>
      <c r="G10" s="147" t="s">
        <v>3822</v>
      </c>
      <c r="H10" s="147" t="s">
        <v>3821</v>
      </c>
      <c r="I10" s="147" t="s">
        <v>3820</v>
      </c>
      <c r="J10" s="147" t="s">
        <v>3801</v>
      </c>
      <c r="K10" s="147" t="s">
        <v>3819</v>
      </c>
      <c r="L10" s="147" t="s">
        <v>3818</v>
      </c>
      <c r="M10" s="147" t="s">
        <v>3796</v>
      </c>
    </row>
    <row r="11" spans="1:13" s="148" customFormat="1" ht="12.75">
      <c r="A11" s="243" t="s">
        <v>1154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spans="1:13" ht="12.75">
      <c r="A12" s="126" t="s">
        <v>3816</v>
      </c>
      <c r="B12" s="126"/>
      <c r="C12" s="126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148" customFormat="1" ht="12.75">
      <c r="A13" s="128">
        <v>7603780.56</v>
      </c>
      <c r="B13" s="128">
        <v>977069.56</v>
      </c>
      <c r="C13" s="128">
        <v>545224.84</v>
      </c>
      <c r="D13" s="128">
        <v>190521.01</v>
      </c>
      <c r="E13" s="128">
        <v>977069.56</v>
      </c>
      <c r="F13" s="128">
        <v>285822.69</v>
      </c>
      <c r="G13" s="128">
        <f>+A13-D13</f>
        <v>7413259.55</v>
      </c>
      <c r="H13" s="128">
        <f>+B13-E13</f>
        <v>0</v>
      </c>
      <c r="I13" s="128">
        <f>+C13-F13</f>
        <v>259402.14999999997</v>
      </c>
      <c r="J13" s="128">
        <v>4876600.46</v>
      </c>
      <c r="K13" s="128">
        <v>3709695.59</v>
      </c>
      <c r="L13" s="128">
        <f>+J13-K13</f>
        <v>1166904.87</v>
      </c>
      <c r="M13" s="128">
        <f>+G13+H13+I13+L13</f>
        <v>8839566.57</v>
      </c>
    </row>
    <row r="14" spans="1:13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75">
      <c r="A15" s="126" t="s">
        <v>1209</v>
      </c>
      <c r="B15" s="126"/>
      <c r="C15" s="126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148" customFormat="1" ht="12.75">
      <c r="A16" s="128">
        <v>200</v>
      </c>
      <c r="B16" s="128">
        <v>0</v>
      </c>
      <c r="C16" s="128">
        <v>109050</v>
      </c>
      <c r="D16" s="128">
        <v>-50</v>
      </c>
      <c r="E16" s="128">
        <v>0</v>
      </c>
      <c r="F16" s="128">
        <v>85550</v>
      </c>
      <c r="G16" s="128">
        <f>+A16-D16</f>
        <v>250</v>
      </c>
      <c r="H16" s="128">
        <f>+B16-E16</f>
        <v>0</v>
      </c>
      <c r="I16" s="128">
        <f>+C16-F16</f>
        <v>23500</v>
      </c>
      <c r="J16" s="128">
        <v>169000</v>
      </c>
      <c r="K16" s="128">
        <v>91750</v>
      </c>
      <c r="L16" s="128">
        <f>+J16-K16</f>
        <v>77250</v>
      </c>
      <c r="M16" s="128">
        <f>+G16+H16+I16+L16</f>
        <v>101000</v>
      </c>
    </row>
    <row r="17" spans="1:13" ht="12.75">
      <c r="A17" s="85"/>
      <c r="B17" s="85"/>
      <c r="C17" s="86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2.75">
      <c r="A18" s="126" t="s">
        <v>3815</v>
      </c>
      <c r="B18" s="126"/>
      <c r="C18" s="126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148" customFormat="1" ht="12.75">
      <c r="A19" s="128">
        <v>19010812.38</v>
      </c>
      <c r="B19" s="128">
        <v>4595517.34</v>
      </c>
      <c r="C19" s="128">
        <v>1678283.9800000002</v>
      </c>
      <c r="D19" s="128">
        <v>6957286.559999997</v>
      </c>
      <c r="E19" s="128">
        <v>2025929.5999999999</v>
      </c>
      <c r="F19" s="128">
        <v>1453904.9200000002</v>
      </c>
      <c r="G19" s="128">
        <f>+A19-D19</f>
        <v>12053525.820000002</v>
      </c>
      <c r="H19" s="128">
        <f>+B19-E19</f>
        <v>2569587.74</v>
      </c>
      <c r="I19" s="128">
        <f>+C19-F19</f>
        <v>224379.06000000006</v>
      </c>
      <c r="J19" s="128">
        <v>14693773.55</v>
      </c>
      <c r="K19" s="128">
        <v>13074930.459999999</v>
      </c>
      <c r="L19" s="128">
        <f>+J19-K19</f>
        <v>1618843.0900000017</v>
      </c>
      <c r="M19" s="128">
        <f>+G19+H19+I19+L19</f>
        <v>16466335.710000005</v>
      </c>
    </row>
    <row r="20" spans="1:13" ht="12.75">
      <c r="A20" s="86"/>
      <c r="B20" s="86"/>
      <c r="C20" s="86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12.75">
      <c r="A21" s="126" t="s">
        <v>3814</v>
      </c>
      <c r="B21" s="126"/>
      <c r="C21" s="126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s="148" customFormat="1" ht="12.75">
      <c r="A22" s="128">
        <v>377811.94</v>
      </c>
      <c r="B22" s="128">
        <v>0</v>
      </c>
      <c r="C22" s="128">
        <v>181229.19</v>
      </c>
      <c r="D22" s="128">
        <v>0</v>
      </c>
      <c r="E22" s="128">
        <v>0</v>
      </c>
      <c r="F22" s="128">
        <v>155429.19</v>
      </c>
      <c r="G22" s="128">
        <f>+A22-D22</f>
        <v>377811.94</v>
      </c>
      <c r="H22" s="128">
        <f>+B22-E22</f>
        <v>0</v>
      </c>
      <c r="I22" s="128">
        <f>+C22-F22</f>
        <v>25800</v>
      </c>
      <c r="J22" s="128">
        <v>1554369.5</v>
      </c>
      <c r="K22" s="128">
        <v>1110969.5</v>
      </c>
      <c r="L22" s="128">
        <f>+J22-K22</f>
        <v>443400</v>
      </c>
      <c r="M22" s="128">
        <f>+G22+H22+I22+L22</f>
        <v>847011.94</v>
      </c>
    </row>
    <row r="23" spans="1:13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s="148" customFormat="1" ht="12.75">
      <c r="A24" s="78" t="s">
        <v>3813</v>
      </c>
      <c r="B24" s="127"/>
      <c r="C24" s="127"/>
      <c r="D24" s="127"/>
      <c r="E24" s="127"/>
      <c r="F24" s="127"/>
      <c r="G24" s="127"/>
      <c r="H24" s="127"/>
      <c r="I24" s="127"/>
      <c r="J24" s="85"/>
      <c r="K24" s="85"/>
      <c r="L24" s="85"/>
      <c r="M24" s="127"/>
    </row>
    <row r="25" spans="1:13" s="148" customFormat="1" ht="12.75">
      <c r="A25" s="128">
        <v>0</v>
      </c>
      <c r="B25" s="128">
        <v>229440</v>
      </c>
      <c r="C25" s="128">
        <v>0</v>
      </c>
      <c r="D25" s="128">
        <v>0</v>
      </c>
      <c r="E25" s="128">
        <v>0</v>
      </c>
      <c r="F25" s="128">
        <v>0</v>
      </c>
      <c r="G25" s="128">
        <f>+A25-D25</f>
        <v>0</v>
      </c>
      <c r="H25" s="128">
        <f>+B25-E25</f>
        <v>229440</v>
      </c>
      <c r="I25" s="128">
        <f>+C25-F25</f>
        <v>0</v>
      </c>
      <c r="J25" s="128">
        <v>0</v>
      </c>
      <c r="K25" s="128">
        <v>0</v>
      </c>
      <c r="L25" s="128">
        <f>+J25-K25</f>
        <v>0</v>
      </c>
      <c r="M25" s="128">
        <f>+G25+H25+I25+L25</f>
        <v>229440</v>
      </c>
    </row>
    <row r="26" spans="1:13" s="148" customFormat="1" ht="12.75">
      <c r="A26" s="127"/>
      <c r="B26" s="127"/>
      <c r="C26" s="127"/>
      <c r="D26" s="127"/>
      <c r="E26" s="127"/>
      <c r="F26" s="127"/>
      <c r="G26" s="127"/>
      <c r="H26" s="127"/>
      <c r="I26" s="127"/>
      <c r="J26" s="85"/>
      <c r="K26" s="85"/>
      <c r="L26" s="85"/>
      <c r="M26" s="127"/>
    </row>
    <row r="27" spans="1:13" s="148" customFormat="1" ht="12.75">
      <c r="A27" s="78" t="s">
        <v>3812</v>
      </c>
      <c r="B27" s="127"/>
      <c r="C27" s="127"/>
      <c r="D27" s="127"/>
      <c r="E27" s="127"/>
      <c r="F27" s="127"/>
      <c r="G27" s="127"/>
      <c r="H27" s="127"/>
      <c r="I27" s="127"/>
      <c r="J27" s="85"/>
      <c r="K27" s="85"/>
      <c r="L27" s="85"/>
      <c r="M27" s="127"/>
    </row>
    <row r="28" spans="1:13" s="148" customFormat="1" ht="12.75">
      <c r="A28" s="128">
        <v>0</v>
      </c>
      <c r="B28" s="128">
        <v>389280</v>
      </c>
      <c r="C28" s="128">
        <v>0</v>
      </c>
      <c r="D28" s="128">
        <v>0</v>
      </c>
      <c r="E28" s="128">
        <v>0</v>
      </c>
      <c r="F28" s="128">
        <v>0</v>
      </c>
      <c r="G28" s="128">
        <f>+A28-D28</f>
        <v>0</v>
      </c>
      <c r="H28" s="128">
        <f>+B28-E28</f>
        <v>389280</v>
      </c>
      <c r="I28" s="128">
        <f>+C28-F28</f>
        <v>0</v>
      </c>
      <c r="J28" s="128">
        <v>0</v>
      </c>
      <c r="K28" s="128">
        <v>0</v>
      </c>
      <c r="L28" s="128">
        <f>+J28-K28</f>
        <v>0</v>
      </c>
      <c r="M28" s="128">
        <f>+G28+H28+I28+L28</f>
        <v>389280</v>
      </c>
    </row>
    <row r="29" spans="1:13" s="148" customFormat="1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149" customFormat="1" ht="12.75">
      <c r="A30" s="84">
        <f>+A13+A16+A19+A22+A25+A28</f>
        <v>26992604.88</v>
      </c>
      <c r="B30" s="84">
        <f>+B13+B16+B19+B22+B25+B28</f>
        <v>6191306.9</v>
      </c>
      <c r="C30" s="84">
        <f>+C13+C16+C19+C22+C25+C28</f>
        <v>2513788.0100000002</v>
      </c>
      <c r="D30" s="129">
        <f aca="true" t="shared" si="0" ref="D30:M30">+D13+D16+D19+D22+D25+D28</f>
        <v>7147757.569999997</v>
      </c>
      <c r="E30" s="129">
        <f t="shared" si="0"/>
        <v>3002999.16</v>
      </c>
      <c r="F30" s="129">
        <f t="shared" si="0"/>
        <v>1980706.8</v>
      </c>
      <c r="G30" s="79">
        <f t="shared" si="0"/>
        <v>19844847.310000002</v>
      </c>
      <c r="H30" s="79">
        <f t="shared" si="0"/>
        <v>3188307.74</v>
      </c>
      <c r="I30" s="79">
        <f t="shared" si="0"/>
        <v>533081.21</v>
      </c>
      <c r="J30" s="129">
        <f t="shared" si="0"/>
        <v>21293743.51</v>
      </c>
      <c r="K30" s="129">
        <f t="shared" si="0"/>
        <v>17987345.549999997</v>
      </c>
      <c r="L30" s="129">
        <f t="shared" si="0"/>
        <v>3306397.960000002</v>
      </c>
      <c r="M30" s="129">
        <f t="shared" si="0"/>
        <v>26872634.220000006</v>
      </c>
    </row>
    <row r="31" spans="1:13" s="70" customFormat="1" ht="12.75">
      <c r="A31" s="139" t="s">
        <v>3810</v>
      </c>
      <c r="B31" s="139" t="s">
        <v>3809</v>
      </c>
      <c r="C31" s="139" t="s">
        <v>3808</v>
      </c>
      <c r="D31" s="139" t="s">
        <v>3807</v>
      </c>
      <c r="E31" s="139" t="s">
        <v>3806</v>
      </c>
      <c r="F31" s="139" t="s">
        <v>3805</v>
      </c>
      <c r="G31" s="139" t="s">
        <v>3804</v>
      </c>
      <c r="H31" s="139" t="s">
        <v>3803</v>
      </c>
      <c r="I31" s="139" t="s">
        <v>3802</v>
      </c>
      <c r="J31" s="139" t="s">
        <v>3801</v>
      </c>
      <c r="K31" s="139" t="s">
        <v>3800</v>
      </c>
      <c r="L31" s="139" t="s">
        <v>3799</v>
      </c>
      <c r="M31" s="139" t="s">
        <v>3798</v>
      </c>
    </row>
    <row r="32" spans="1:13" s="95" customFormat="1" ht="12.75">
      <c r="A32" s="242" t="s">
        <v>3797</v>
      </c>
      <c r="B32" s="242"/>
      <c r="C32" s="242"/>
      <c r="D32" s="242" t="s">
        <v>468</v>
      </c>
      <c r="E32" s="242"/>
      <c r="F32" s="242"/>
      <c r="G32" s="242" t="s">
        <v>469</v>
      </c>
      <c r="H32" s="242"/>
      <c r="I32" s="242"/>
      <c r="J32" s="242" t="s">
        <v>470</v>
      </c>
      <c r="K32" s="242"/>
      <c r="L32" s="242"/>
      <c r="M32" s="139" t="s">
        <v>3796</v>
      </c>
    </row>
    <row r="33" spans="1:13" s="130" customFormat="1" ht="12.75">
      <c r="A33" s="78"/>
      <c r="B33" s="80">
        <f>+A30+B30+C30</f>
        <v>35697699.79</v>
      </c>
      <c r="C33" s="78"/>
      <c r="D33" s="89"/>
      <c r="E33" s="80">
        <f>+D30+E30+F30+K30</f>
        <v>30118809.079999994</v>
      </c>
      <c r="F33" s="89"/>
      <c r="G33" s="89"/>
      <c r="H33" s="79">
        <f>+G30+H30+I30+L30</f>
        <v>26872634.220000006</v>
      </c>
      <c r="I33" s="89"/>
      <c r="J33" s="80"/>
      <c r="K33" s="89"/>
      <c r="L33" s="89"/>
      <c r="M33" s="80">
        <f>+M30</f>
        <v>26872634.220000006</v>
      </c>
    </row>
    <row r="34" spans="1:13" s="88" customFormat="1" ht="12.75">
      <c r="A34" s="73"/>
      <c r="B34" s="75"/>
      <c r="C34" s="73"/>
      <c r="D34" s="87"/>
      <c r="E34" s="75"/>
      <c r="F34" s="87"/>
      <c r="G34" s="87"/>
      <c r="H34" s="91"/>
      <c r="I34" s="87"/>
      <c r="J34" s="75"/>
      <c r="K34" s="87"/>
      <c r="L34" s="87"/>
      <c r="M34" s="75"/>
    </row>
    <row r="35" spans="1:13" s="148" customFormat="1" ht="12.75">
      <c r="A35" s="243" t="s">
        <v>1185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</row>
    <row r="36" spans="1:13" ht="12.75">
      <c r="A36" s="89" t="s">
        <v>3817</v>
      </c>
      <c r="B36" s="85"/>
      <c r="C36" s="85"/>
      <c r="D36" s="85"/>
      <c r="E36" s="85"/>
      <c r="F36" s="85"/>
      <c r="G36" s="85"/>
      <c r="H36" s="85"/>
      <c r="I36" s="85"/>
      <c r="J36" s="85"/>
      <c r="K36" s="86"/>
      <c r="L36" s="85"/>
      <c r="M36" s="85"/>
    </row>
    <row r="37" spans="1:16" s="150" customFormat="1" ht="12.75">
      <c r="A37" s="131">
        <v>15317283.019999996</v>
      </c>
      <c r="B37" s="131">
        <v>1862789.36</v>
      </c>
      <c r="C37" s="131">
        <v>3158908.9499999997</v>
      </c>
      <c r="D37" s="132">
        <v>366177.32</v>
      </c>
      <c r="E37" s="132">
        <v>1862789.36</v>
      </c>
      <c r="F37" s="132">
        <v>1753726.7100000002</v>
      </c>
      <c r="G37" s="128">
        <f>+A37-D37</f>
        <v>14951105.699999996</v>
      </c>
      <c r="H37" s="128">
        <f>+B37-E37</f>
        <v>0</v>
      </c>
      <c r="I37" s="128">
        <f>+C37-F37</f>
        <v>1405182.2399999995</v>
      </c>
      <c r="J37" s="132">
        <v>64589031.93000001</v>
      </c>
      <c r="K37" s="132">
        <v>63557706.85000001</v>
      </c>
      <c r="L37" s="128">
        <f>+J37-K37</f>
        <v>1031325.0799999982</v>
      </c>
      <c r="M37" s="128">
        <f>+G37+H37+I37+L37</f>
        <v>17387613.019999996</v>
      </c>
      <c r="P37" s="151"/>
    </row>
    <row r="38" spans="1:13" s="70" customFormat="1" ht="12.75">
      <c r="A38" s="139" t="s">
        <v>3810</v>
      </c>
      <c r="B38" s="139" t="s">
        <v>3809</v>
      </c>
      <c r="C38" s="139" t="s">
        <v>3808</v>
      </c>
      <c r="D38" s="139" t="s">
        <v>3807</v>
      </c>
      <c r="E38" s="139" t="s">
        <v>3806</v>
      </c>
      <c r="F38" s="139" t="s">
        <v>3805</v>
      </c>
      <c r="G38" s="139" t="s">
        <v>3804</v>
      </c>
      <c r="H38" s="139" t="s">
        <v>3803</v>
      </c>
      <c r="I38" s="139" t="s">
        <v>3802</v>
      </c>
      <c r="J38" s="139" t="s">
        <v>3801</v>
      </c>
      <c r="K38" s="139" t="s">
        <v>3800</v>
      </c>
      <c r="L38" s="139" t="s">
        <v>3799</v>
      </c>
      <c r="M38" s="139" t="s">
        <v>3798</v>
      </c>
    </row>
    <row r="39" spans="1:13" s="81" customFormat="1" ht="12.75">
      <c r="A39" s="243" t="s">
        <v>3797</v>
      </c>
      <c r="B39" s="243"/>
      <c r="C39" s="243"/>
      <c r="D39" s="243" t="s">
        <v>468</v>
      </c>
      <c r="E39" s="243"/>
      <c r="F39" s="243"/>
      <c r="G39" s="243" t="s">
        <v>469</v>
      </c>
      <c r="H39" s="243"/>
      <c r="I39" s="243"/>
      <c r="J39" s="133" t="s">
        <v>479</v>
      </c>
      <c r="K39" s="134"/>
      <c r="L39" s="135"/>
      <c r="M39" s="138" t="s">
        <v>3796</v>
      </c>
    </row>
    <row r="40" spans="1:13" s="81" customFormat="1" ht="12.75">
      <c r="A40" s="78"/>
      <c r="B40" s="80">
        <f>+A37+B37+C37</f>
        <v>20338981.329999994</v>
      </c>
      <c r="C40" s="78"/>
      <c r="D40" s="136"/>
      <c r="E40" s="80">
        <f>+D37+E37+F37+K37</f>
        <v>67540400.24000001</v>
      </c>
      <c r="F40" s="136"/>
      <c r="G40" s="78"/>
      <c r="H40" s="84">
        <f>+G37+H37+I37+L37</f>
        <v>17387613.019999996</v>
      </c>
      <c r="I40" s="136"/>
      <c r="J40" s="137"/>
      <c r="K40" s="136"/>
      <c r="L40" s="136"/>
      <c r="M40" s="80">
        <f>+M37</f>
        <v>17387613.019999996</v>
      </c>
    </row>
    <row r="41" spans="1:13" s="81" customFormat="1" ht="12.75">
      <c r="A41" s="78"/>
      <c r="B41" s="80"/>
      <c r="C41" s="78"/>
      <c r="D41" s="136"/>
      <c r="E41" s="80"/>
      <c r="F41" s="136"/>
      <c r="G41" s="78"/>
      <c r="H41" s="84"/>
      <c r="I41" s="136"/>
      <c r="J41" s="137"/>
      <c r="K41" s="136"/>
      <c r="L41" s="136"/>
      <c r="M41" s="80"/>
    </row>
    <row r="42" spans="1:13" ht="12.75">
      <c r="A42" s="243" t="s">
        <v>480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</row>
    <row r="43" spans="1:13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 s="152" customFormat="1" ht="12.75">
      <c r="A44" s="137">
        <f>+A30+A37</f>
        <v>42309887.89999999</v>
      </c>
      <c r="B44" s="137">
        <f aca="true" t="shared" si="1" ref="B44:M44">+B30+B37</f>
        <v>8054096.260000001</v>
      </c>
      <c r="C44" s="137">
        <f t="shared" si="1"/>
        <v>5672696.96</v>
      </c>
      <c r="D44" s="137">
        <f t="shared" si="1"/>
        <v>7513934.889999997</v>
      </c>
      <c r="E44" s="137">
        <f t="shared" si="1"/>
        <v>4865788.5200000005</v>
      </c>
      <c r="F44" s="137">
        <f t="shared" si="1"/>
        <v>3734433.5100000002</v>
      </c>
      <c r="G44" s="137">
        <f t="shared" si="1"/>
        <v>34795953.01</v>
      </c>
      <c r="H44" s="137">
        <f t="shared" si="1"/>
        <v>3188307.74</v>
      </c>
      <c r="I44" s="137">
        <f t="shared" si="1"/>
        <v>1938263.4499999995</v>
      </c>
      <c r="J44" s="137">
        <f t="shared" si="1"/>
        <v>85882775.44000001</v>
      </c>
      <c r="K44" s="137">
        <f t="shared" si="1"/>
        <v>81545052.4</v>
      </c>
      <c r="L44" s="137">
        <f t="shared" si="1"/>
        <v>4337723.04</v>
      </c>
      <c r="M44" s="137">
        <f t="shared" si="1"/>
        <v>44260247.24</v>
      </c>
    </row>
    <row r="45" spans="1:13" s="146" customFormat="1" ht="12.75">
      <c r="A45" s="138" t="s">
        <v>3810</v>
      </c>
      <c r="B45" s="138" t="s">
        <v>3809</v>
      </c>
      <c r="C45" s="138" t="s">
        <v>3808</v>
      </c>
      <c r="D45" s="138" t="s">
        <v>3807</v>
      </c>
      <c r="E45" s="138" t="s">
        <v>3806</v>
      </c>
      <c r="F45" s="138" t="s">
        <v>3805</v>
      </c>
      <c r="G45" s="138" t="s">
        <v>3804</v>
      </c>
      <c r="H45" s="138" t="s">
        <v>3803</v>
      </c>
      <c r="I45" s="138" t="s">
        <v>3802</v>
      </c>
      <c r="J45" s="138" t="s">
        <v>3801</v>
      </c>
      <c r="K45" s="138" t="s">
        <v>3800</v>
      </c>
      <c r="L45" s="138" t="s">
        <v>3799</v>
      </c>
      <c r="M45" s="138" t="s">
        <v>3798</v>
      </c>
    </row>
    <row r="46" spans="1:13" ht="12.75">
      <c r="A46" s="85"/>
      <c r="B46" s="85"/>
      <c r="C46" s="85"/>
      <c r="D46" s="153"/>
      <c r="E46" s="153"/>
      <c r="F46" s="153"/>
      <c r="G46" s="153"/>
      <c r="H46" s="153"/>
      <c r="I46" s="153"/>
      <c r="J46" s="153"/>
      <c r="K46" s="153"/>
      <c r="L46" s="153"/>
      <c r="M46" s="85"/>
    </row>
    <row r="47" spans="1:13" s="81" customFormat="1" ht="12.75">
      <c r="A47" s="243" t="s">
        <v>3797</v>
      </c>
      <c r="B47" s="243"/>
      <c r="C47" s="243"/>
      <c r="D47" s="243" t="s">
        <v>468</v>
      </c>
      <c r="E47" s="243"/>
      <c r="F47" s="243"/>
      <c r="G47" s="243" t="s">
        <v>469</v>
      </c>
      <c r="H47" s="243"/>
      <c r="I47" s="243"/>
      <c r="J47" s="243" t="s">
        <v>470</v>
      </c>
      <c r="K47" s="243"/>
      <c r="L47" s="243"/>
      <c r="M47" s="138" t="s">
        <v>3796</v>
      </c>
    </row>
    <row r="48" spans="1:13" s="81" customFormat="1" ht="12.75">
      <c r="A48" s="78"/>
      <c r="B48" s="154">
        <f>+A44+B44+C44</f>
        <v>56036681.11999999</v>
      </c>
      <c r="C48" s="78"/>
      <c r="D48" s="136"/>
      <c r="E48" s="137">
        <f>+D44+E44+F44+K44</f>
        <v>97659209.32000001</v>
      </c>
      <c r="F48" s="136"/>
      <c r="H48" s="137">
        <f>+G44+H44+I44+L44</f>
        <v>44260247.24</v>
      </c>
      <c r="I48" s="136"/>
      <c r="J48" s="137">
        <f>+J44</f>
        <v>85882775.44000001</v>
      </c>
      <c r="K48" s="136"/>
      <c r="L48" s="136"/>
      <c r="M48" s="154">
        <f>+M44</f>
        <v>44260247.24</v>
      </c>
    </row>
    <row r="49" spans="1:13" ht="12.75">
      <c r="A49" s="85"/>
      <c r="B49" s="85"/>
      <c r="C49" s="85"/>
      <c r="D49" s="153"/>
      <c r="E49" s="153"/>
      <c r="F49" s="153"/>
      <c r="G49" s="153"/>
      <c r="H49" s="153"/>
      <c r="I49" s="153"/>
      <c r="J49" s="153"/>
      <c r="K49" s="153"/>
      <c r="L49" s="153"/>
      <c r="M49" s="85"/>
    </row>
  </sheetData>
  <sheetProtection/>
  <mergeCells count="25">
    <mergeCell ref="G39:I39"/>
    <mergeCell ref="D47:F47"/>
    <mergeCell ref="A11:M11"/>
    <mergeCell ref="A1:M1"/>
    <mergeCell ref="A2:M2"/>
    <mergeCell ref="A4:M4"/>
    <mergeCell ref="A5:M5"/>
    <mergeCell ref="A6:M6"/>
    <mergeCell ref="L8:L9"/>
    <mergeCell ref="J32:L32"/>
    <mergeCell ref="M8:M9"/>
    <mergeCell ref="A8:C8"/>
    <mergeCell ref="D8:F8"/>
    <mergeCell ref="G8:I8"/>
    <mergeCell ref="J8:K8"/>
    <mergeCell ref="D32:F32"/>
    <mergeCell ref="A35:M35"/>
    <mergeCell ref="A39:C39"/>
    <mergeCell ref="D39:F39"/>
    <mergeCell ref="A32:C32"/>
    <mergeCell ref="J47:L47"/>
    <mergeCell ref="A42:M42"/>
    <mergeCell ref="G32:I32"/>
    <mergeCell ref="A47:C47"/>
    <mergeCell ref="G47:I47"/>
  </mergeCells>
  <printOptions horizontalCentered="1"/>
  <pageMargins left="0.15748031496062992" right="0.1968503937007874" top="0.31496062992125984" bottom="0.5511811023622047" header="0" footer="0.4330708661417323"/>
  <pageSetup firstPageNumber="442" useFirstPageNumber="1" fitToHeight="2" fitToWidth="1" horizontalDpi="600" verticalDpi="600" orientation="landscape" scale="62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271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" sqref="A2:G2"/>
    </sheetView>
  </sheetViews>
  <sheetFormatPr defaultColWidth="17.00390625" defaultRowHeight="12.75"/>
  <cols>
    <col min="1" max="1" width="26.28125" style="3" customWidth="1"/>
    <col min="2" max="3" width="18.7109375" style="3" customWidth="1"/>
    <col min="4" max="4" width="51.00390625" style="3" bestFit="1" customWidth="1"/>
    <col min="5" max="7" width="19.7109375" style="3" customWidth="1"/>
    <col min="8" max="8" width="15.28125" style="3" bestFit="1" customWidth="1"/>
    <col min="9" max="244" width="13.00390625" style="3" customWidth="1"/>
    <col min="245" max="245" width="8.140625" style="3" customWidth="1"/>
    <col min="246" max="246" width="18.8515625" style="3" bestFit="1" customWidth="1"/>
    <col min="247" max="247" width="51.00390625" style="3" bestFit="1" customWidth="1"/>
    <col min="248" max="16384" width="17.00390625" style="3" customWidth="1"/>
  </cols>
  <sheetData>
    <row r="1" spans="1:11" ht="18">
      <c r="A1" s="258" t="s">
        <v>3839</v>
      </c>
      <c r="B1" s="258"/>
      <c r="C1" s="258"/>
      <c r="D1" s="258"/>
      <c r="E1" s="258"/>
      <c r="F1" s="258"/>
      <c r="G1" s="258"/>
      <c r="H1" s="1"/>
      <c r="I1" s="1"/>
      <c r="J1" s="1"/>
      <c r="K1" s="1"/>
    </row>
    <row r="2" spans="1:11" ht="15">
      <c r="A2" s="259"/>
      <c r="B2" s="259"/>
      <c r="C2" s="259"/>
      <c r="D2" s="259"/>
      <c r="E2" s="259"/>
      <c r="F2" s="259"/>
      <c r="G2" s="259"/>
      <c r="H2" s="1"/>
      <c r="I2" s="1"/>
      <c r="J2" s="1"/>
      <c r="K2" s="1"/>
    </row>
    <row r="3" spans="1:11" ht="15" customHeight="1">
      <c r="A3" s="13"/>
      <c r="B3" s="13"/>
      <c r="C3" s="13"/>
      <c r="D3" s="13"/>
      <c r="E3" s="13"/>
      <c r="F3" s="13"/>
      <c r="G3" s="13"/>
      <c r="H3" s="1"/>
      <c r="I3" s="1"/>
      <c r="J3" s="1"/>
      <c r="K3" s="1"/>
    </row>
    <row r="4" spans="1:11" ht="15" customHeight="1">
      <c r="A4" s="260" t="s">
        <v>3838</v>
      </c>
      <c r="B4" s="260"/>
      <c r="C4" s="260"/>
      <c r="D4" s="260"/>
      <c r="E4" s="260"/>
      <c r="F4" s="260"/>
      <c r="G4" s="260"/>
      <c r="H4" s="1"/>
      <c r="I4" s="1"/>
      <c r="J4" s="1"/>
      <c r="K4" s="1"/>
    </row>
    <row r="5" spans="1:11" ht="15" customHeight="1">
      <c r="A5" s="260" t="s">
        <v>1154</v>
      </c>
      <c r="B5" s="260"/>
      <c r="C5" s="260"/>
      <c r="D5" s="260"/>
      <c r="E5" s="260"/>
      <c r="F5" s="260"/>
      <c r="G5" s="260"/>
      <c r="H5" s="1"/>
      <c r="I5" s="1"/>
      <c r="J5" s="1"/>
      <c r="K5" s="1"/>
    </row>
    <row r="6" spans="1:11" ht="13.5">
      <c r="A6" s="257" t="s">
        <v>1160</v>
      </c>
      <c r="B6" s="257"/>
      <c r="C6" s="257"/>
      <c r="D6" s="257"/>
      <c r="E6" s="257"/>
      <c r="F6" s="257"/>
      <c r="G6" s="257"/>
      <c r="H6" s="1"/>
      <c r="I6" s="1"/>
      <c r="J6" s="1"/>
      <c r="K6" s="1"/>
    </row>
    <row r="7" spans="1:11" ht="21" customHeight="1">
      <c r="A7" s="1"/>
      <c r="B7" s="1"/>
      <c r="C7" s="4"/>
      <c r="D7" s="4"/>
      <c r="E7" s="1"/>
      <c r="F7" s="4"/>
      <c r="G7" s="29" t="s">
        <v>1187</v>
      </c>
      <c r="H7" s="1"/>
      <c r="I7" s="1"/>
      <c r="J7" s="1"/>
      <c r="K7" s="1"/>
    </row>
    <row r="8" spans="1:11" s="6" customFormat="1" ht="67.5" customHeight="1">
      <c r="A8" s="53" t="s">
        <v>3840</v>
      </c>
      <c r="B8" s="253" t="s">
        <v>1156</v>
      </c>
      <c r="C8" s="254"/>
      <c r="D8" s="53" t="s">
        <v>3842</v>
      </c>
      <c r="E8" s="32" t="s">
        <v>1158</v>
      </c>
      <c r="F8" s="32" t="s">
        <v>1157</v>
      </c>
      <c r="G8" s="32" t="s">
        <v>1159</v>
      </c>
      <c r="H8" s="5"/>
      <c r="I8" s="5"/>
      <c r="J8" s="5"/>
      <c r="K8" s="5"/>
    </row>
    <row r="9" spans="1:11" s="8" customFormat="1" ht="13.5">
      <c r="A9" s="47"/>
      <c r="B9" s="60" t="s">
        <v>1210</v>
      </c>
      <c r="C9" s="38" t="s">
        <v>1211</v>
      </c>
      <c r="D9" s="42"/>
      <c r="E9" s="27" t="s">
        <v>3825</v>
      </c>
      <c r="F9" s="27" t="s">
        <v>3824</v>
      </c>
      <c r="G9" s="28" t="s">
        <v>1155</v>
      </c>
      <c r="H9" s="7"/>
      <c r="I9" s="7"/>
      <c r="J9" s="7"/>
      <c r="K9" s="7"/>
    </row>
    <row r="10" spans="1:11" s="8" customFormat="1" ht="13.5">
      <c r="A10" s="98" t="s">
        <v>1123</v>
      </c>
      <c r="B10" s="118"/>
      <c r="C10" s="119"/>
      <c r="D10" s="120"/>
      <c r="E10" s="66"/>
      <c r="F10" s="48"/>
      <c r="G10" s="48"/>
      <c r="H10" s="7"/>
      <c r="I10" s="7"/>
      <c r="J10" s="7"/>
      <c r="K10" s="7"/>
    </row>
    <row r="11" spans="1:11" s="8" customFormat="1" ht="13.5">
      <c r="A11" s="15" t="s">
        <v>1206</v>
      </c>
      <c r="B11" s="117" t="s">
        <v>3852</v>
      </c>
      <c r="C11" s="111" t="s">
        <v>3852</v>
      </c>
      <c r="D11" s="111" t="s">
        <v>3853</v>
      </c>
      <c r="E11" s="34">
        <v>65412</v>
      </c>
      <c r="F11" s="34">
        <v>0</v>
      </c>
      <c r="G11" s="34">
        <f aca="true" t="shared" si="0" ref="G11:G25">+E11-F11</f>
        <v>65412</v>
      </c>
      <c r="H11" s="7"/>
      <c r="I11" s="7"/>
      <c r="J11" s="7"/>
      <c r="K11" s="7"/>
    </row>
    <row r="12" spans="1:11" s="8" customFormat="1" ht="13.5">
      <c r="A12" s="15" t="s">
        <v>1206</v>
      </c>
      <c r="B12" s="109" t="s">
        <v>3854</v>
      </c>
      <c r="C12" s="15" t="s">
        <v>3854</v>
      </c>
      <c r="D12" s="15" t="s">
        <v>3855</v>
      </c>
      <c r="E12" s="18">
        <v>3000</v>
      </c>
      <c r="F12" s="18">
        <v>3000</v>
      </c>
      <c r="G12" s="18">
        <f t="shared" si="0"/>
        <v>0</v>
      </c>
      <c r="H12" s="7"/>
      <c r="I12" s="7"/>
      <c r="J12" s="7"/>
      <c r="K12" s="7"/>
    </row>
    <row r="13" spans="1:11" s="8" customFormat="1" ht="13.5">
      <c r="A13" s="15" t="s">
        <v>1206</v>
      </c>
      <c r="B13" s="109" t="s">
        <v>3856</v>
      </c>
      <c r="C13" s="15" t="s">
        <v>3856</v>
      </c>
      <c r="D13" s="15" t="s">
        <v>3857</v>
      </c>
      <c r="E13" s="18">
        <v>500000</v>
      </c>
      <c r="F13" s="18">
        <v>0</v>
      </c>
      <c r="G13" s="18">
        <f t="shared" si="0"/>
        <v>500000</v>
      </c>
      <c r="H13" s="7"/>
      <c r="I13" s="7"/>
      <c r="J13" s="7"/>
      <c r="K13" s="7"/>
    </row>
    <row r="14" spans="1:11" s="8" customFormat="1" ht="13.5">
      <c r="A14" s="15" t="s">
        <v>1206</v>
      </c>
      <c r="B14" s="109" t="s">
        <v>3858</v>
      </c>
      <c r="C14" s="15" t="s">
        <v>3858</v>
      </c>
      <c r="D14" s="121" t="s">
        <v>474</v>
      </c>
      <c r="E14" s="18">
        <v>15835.63</v>
      </c>
      <c r="F14" s="18">
        <v>0</v>
      </c>
      <c r="G14" s="18">
        <f t="shared" si="0"/>
        <v>15835.63</v>
      </c>
      <c r="H14" s="7"/>
      <c r="I14" s="7"/>
      <c r="J14" s="7"/>
      <c r="K14" s="7"/>
    </row>
    <row r="15" spans="1:11" s="8" customFormat="1" ht="13.5">
      <c r="A15" s="15" t="s">
        <v>1206</v>
      </c>
      <c r="B15" s="109" t="s">
        <v>3859</v>
      </c>
      <c r="C15" s="15" t="s">
        <v>3859</v>
      </c>
      <c r="D15" s="15" t="s">
        <v>3860</v>
      </c>
      <c r="E15" s="18">
        <v>7500</v>
      </c>
      <c r="F15" s="18">
        <v>7500</v>
      </c>
      <c r="G15" s="18">
        <f t="shared" si="0"/>
        <v>0</v>
      </c>
      <c r="H15" s="7"/>
      <c r="I15" s="7"/>
      <c r="J15" s="7"/>
      <c r="K15" s="7"/>
    </row>
    <row r="16" spans="1:11" s="8" customFormat="1" ht="13.5">
      <c r="A16" s="15" t="s">
        <v>1206</v>
      </c>
      <c r="B16" s="109" t="s">
        <v>3861</v>
      </c>
      <c r="C16" s="15" t="s">
        <v>3861</v>
      </c>
      <c r="D16" s="15" t="s">
        <v>3862</v>
      </c>
      <c r="E16" s="18">
        <v>76513</v>
      </c>
      <c r="F16" s="18">
        <v>76513</v>
      </c>
      <c r="G16" s="18">
        <f t="shared" si="0"/>
        <v>0</v>
      </c>
      <c r="H16" s="7"/>
      <c r="I16" s="7"/>
      <c r="J16" s="7"/>
      <c r="K16" s="7"/>
    </row>
    <row r="17" spans="1:11" s="8" customFormat="1" ht="13.5">
      <c r="A17" s="15" t="s">
        <v>1206</v>
      </c>
      <c r="B17" s="109" t="s">
        <v>3863</v>
      </c>
      <c r="C17" s="15" t="s">
        <v>3863</v>
      </c>
      <c r="D17" s="15" t="s">
        <v>3864</v>
      </c>
      <c r="E17" s="18">
        <v>231560</v>
      </c>
      <c r="F17" s="18">
        <v>0</v>
      </c>
      <c r="G17" s="18">
        <f t="shared" si="0"/>
        <v>231560</v>
      </c>
      <c r="H17" s="7"/>
      <c r="I17" s="7"/>
      <c r="J17" s="7"/>
      <c r="K17" s="7"/>
    </row>
    <row r="18" spans="1:11" s="8" customFormat="1" ht="13.5">
      <c r="A18" s="15" t="s">
        <v>1206</v>
      </c>
      <c r="B18" s="109" t="s">
        <v>3865</v>
      </c>
      <c r="C18" s="15" t="s">
        <v>3865</v>
      </c>
      <c r="D18" s="15" t="s">
        <v>3866</v>
      </c>
      <c r="E18" s="18">
        <v>120000</v>
      </c>
      <c r="F18" s="18">
        <v>0</v>
      </c>
      <c r="G18" s="18">
        <f t="shared" si="0"/>
        <v>120000</v>
      </c>
      <c r="H18" s="7"/>
      <c r="I18" s="7"/>
      <c r="J18" s="7"/>
      <c r="K18" s="7"/>
    </row>
    <row r="19" spans="1:11" s="8" customFormat="1" ht="13.5">
      <c r="A19" s="15" t="s">
        <v>1206</v>
      </c>
      <c r="B19" s="109" t="s">
        <v>3867</v>
      </c>
      <c r="C19" s="15" t="s">
        <v>3867</v>
      </c>
      <c r="D19" s="15" t="s">
        <v>3868</v>
      </c>
      <c r="E19" s="18">
        <v>45829.52</v>
      </c>
      <c r="F19" s="18">
        <v>45829.52</v>
      </c>
      <c r="G19" s="18">
        <f t="shared" si="0"/>
        <v>0</v>
      </c>
      <c r="H19" s="7"/>
      <c r="I19" s="7"/>
      <c r="J19" s="7"/>
      <c r="K19" s="7"/>
    </row>
    <row r="20" spans="1:11" s="8" customFormat="1" ht="13.5">
      <c r="A20" s="15" t="s">
        <v>1206</v>
      </c>
      <c r="B20" s="109" t="s">
        <v>3869</v>
      </c>
      <c r="C20" s="15" t="s">
        <v>3869</v>
      </c>
      <c r="D20" s="15" t="s">
        <v>3870</v>
      </c>
      <c r="E20" s="18">
        <v>3606.7</v>
      </c>
      <c r="F20" s="18">
        <v>3606.7</v>
      </c>
      <c r="G20" s="18">
        <f t="shared" si="0"/>
        <v>0</v>
      </c>
      <c r="H20" s="7"/>
      <c r="I20" s="7"/>
      <c r="J20" s="7"/>
      <c r="K20" s="7"/>
    </row>
    <row r="21" spans="1:11" s="8" customFormat="1" ht="13.5">
      <c r="A21" s="15" t="s">
        <v>1206</v>
      </c>
      <c r="B21" s="109" t="s">
        <v>3871</v>
      </c>
      <c r="C21" s="15" t="s">
        <v>3871</v>
      </c>
      <c r="D21" s="15" t="s">
        <v>3872</v>
      </c>
      <c r="E21" s="18">
        <v>8190</v>
      </c>
      <c r="F21" s="18">
        <v>8190</v>
      </c>
      <c r="G21" s="18">
        <f t="shared" si="0"/>
        <v>0</v>
      </c>
      <c r="H21" s="7"/>
      <c r="I21" s="7"/>
      <c r="J21" s="7"/>
      <c r="K21" s="7"/>
    </row>
    <row r="22" spans="1:11" s="8" customFormat="1" ht="13.5">
      <c r="A22" s="15" t="s">
        <v>1206</v>
      </c>
      <c r="B22" s="109" t="s">
        <v>3873</v>
      </c>
      <c r="C22" s="15" t="s">
        <v>3873</v>
      </c>
      <c r="D22" s="15" t="s">
        <v>3874</v>
      </c>
      <c r="E22" s="18">
        <v>2212.63</v>
      </c>
      <c r="F22" s="18">
        <v>2212.63</v>
      </c>
      <c r="G22" s="18">
        <f t="shared" si="0"/>
        <v>0</v>
      </c>
      <c r="H22" s="7"/>
      <c r="I22" s="7"/>
      <c r="J22" s="7"/>
      <c r="K22" s="7"/>
    </row>
    <row r="23" spans="1:11" s="8" customFormat="1" ht="13.5">
      <c r="A23" s="15" t="s">
        <v>1206</v>
      </c>
      <c r="B23" s="109" t="s">
        <v>3875</v>
      </c>
      <c r="C23" s="15" t="s">
        <v>3875</v>
      </c>
      <c r="D23" s="15" t="s">
        <v>3876</v>
      </c>
      <c r="E23" s="18">
        <v>75999.99</v>
      </c>
      <c r="F23" s="18">
        <v>0</v>
      </c>
      <c r="G23" s="18">
        <f t="shared" si="0"/>
        <v>75999.99</v>
      </c>
      <c r="H23" s="7"/>
      <c r="I23" s="7"/>
      <c r="J23" s="7"/>
      <c r="K23" s="7"/>
    </row>
    <row r="24" spans="1:11" s="8" customFormat="1" ht="13.5">
      <c r="A24" s="15" t="s">
        <v>1206</v>
      </c>
      <c r="B24" s="109" t="s">
        <v>3878</v>
      </c>
      <c r="C24" s="15" t="s">
        <v>3878</v>
      </c>
      <c r="D24" s="15" t="s">
        <v>3879</v>
      </c>
      <c r="E24" s="18">
        <v>16876</v>
      </c>
      <c r="F24" s="18">
        <v>6325</v>
      </c>
      <c r="G24" s="18">
        <f t="shared" si="0"/>
        <v>10551</v>
      </c>
      <c r="H24" s="7"/>
      <c r="I24" s="7"/>
      <c r="J24" s="7"/>
      <c r="K24" s="7"/>
    </row>
    <row r="25" spans="1:11" s="8" customFormat="1" ht="13.5">
      <c r="A25" s="15" t="s">
        <v>1206</v>
      </c>
      <c r="B25" s="109" t="s">
        <v>3880</v>
      </c>
      <c r="C25" s="15" t="s">
        <v>3880</v>
      </c>
      <c r="D25" s="15" t="s">
        <v>3881</v>
      </c>
      <c r="E25" s="18">
        <v>2000</v>
      </c>
      <c r="F25" s="18">
        <v>0</v>
      </c>
      <c r="G25" s="18">
        <f t="shared" si="0"/>
        <v>2000</v>
      </c>
      <c r="H25" s="7"/>
      <c r="I25" s="7"/>
      <c r="J25" s="7"/>
      <c r="K25" s="7"/>
    </row>
    <row r="26" spans="1:11" s="8" customFormat="1" ht="13.5">
      <c r="A26" s="15"/>
      <c r="B26" s="15"/>
      <c r="C26" s="15"/>
      <c r="D26" s="108" t="s">
        <v>3886</v>
      </c>
      <c r="E26" s="50">
        <f>SUM(E11:E25)</f>
        <v>1174535.4699999997</v>
      </c>
      <c r="F26" s="50">
        <f>SUM(F11:F25)</f>
        <v>153176.85</v>
      </c>
      <c r="G26" s="50">
        <f>SUM(G11:G25)</f>
        <v>1021358.62</v>
      </c>
      <c r="H26" s="7"/>
      <c r="I26" s="7"/>
      <c r="J26" s="7"/>
      <c r="K26" s="7"/>
    </row>
    <row r="27" spans="1:11" s="8" customFormat="1" ht="13.5">
      <c r="A27" s="15" t="s">
        <v>1124</v>
      </c>
      <c r="B27" s="109" t="s">
        <v>3852</v>
      </c>
      <c r="C27" s="15" t="s">
        <v>3852</v>
      </c>
      <c r="D27" s="15" t="s">
        <v>4038</v>
      </c>
      <c r="E27" s="34">
        <v>58645.27</v>
      </c>
      <c r="F27" s="34">
        <v>0</v>
      </c>
      <c r="G27" s="34">
        <f>+E27-F27</f>
        <v>58645.27</v>
      </c>
      <c r="H27" s="7"/>
      <c r="I27" s="7"/>
      <c r="J27" s="7"/>
      <c r="K27" s="7"/>
    </row>
    <row r="28" spans="1:11" s="8" customFormat="1" ht="13.5">
      <c r="A28" s="15" t="s">
        <v>1124</v>
      </c>
      <c r="B28" s="109" t="s">
        <v>3854</v>
      </c>
      <c r="C28" s="15" t="s">
        <v>3854</v>
      </c>
      <c r="D28" s="15" t="s">
        <v>4039</v>
      </c>
      <c r="E28" s="18">
        <v>344470.88</v>
      </c>
      <c r="F28" s="18">
        <v>0</v>
      </c>
      <c r="G28" s="18">
        <f>+E28-F28</f>
        <v>344470.88</v>
      </c>
      <c r="H28" s="7"/>
      <c r="I28" s="7"/>
      <c r="J28" s="7"/>
      <c r="K28" s="7"/>
    </row>
    <row r="29" spans="1:11" s="8" customFormat="1" ht="13.5">
      <c r="A29" s="15" t="s">
        <v>1124</v>
      </c>
      <c r="B29" s="109" t="s">
        <v>3859</v>
      </c>
      <c r="C29" s="15" t="s">
        <v>3859</v>
      </c>
      <c r="D29" s="15" t="s">
        <v>4040</v>
      </c>
      <c r="E29" s="18">
        <v>46500</v>
      </c>
      <c r="F29" s="18">
        <v>0</v>
      </c>
      <c r="G29" s="18">
        <f>+E29-F29</f>
        <v>46500</v>
      </c>
      <c r="H29" s="7"/>
      <c r="I29" s="7"/>
      <c r="J29" s="7"/>
      <c r="K29" s="7"/>
    </row>
    <row r="30" spans="1:11" s="8" customFormat="1" ht="13.5">
      <c r="A30" s="15" t="s">
        <v>1124</v>
      </c>
      <c r="B30" s="109" t="s">
        <v>3861</v>
      </c>
      <c r="C30" s="15" t="s">
        <v>3861</v>
      </c>
      <c r="D30" s="15" t="s">
        <v>4041</v>
      </c>
      <c r="E30" s="18">
        <v>44000</v>
      </c>
      <c r="F30" s="18">
        <v>0</v>
      </c>
      <c r="G30" s="18">
        <f>+E30-F30</f>
        <v>44000</v>
      </c>
      <c r="H30" s="7"/>
      <c r="I30" s="7"/>
      <c r="J30" s="7"/>
      <c r="K30" s="7"/>
    </row>
    <row r="31" spans="1:11" s="8" customFormat="1" ht="13.5">
      <c r="A31" s="15" t="s">
        <v>1124</v>
      </c>
      <c r="B31" s="109" t="s">
        <v>3863</v>
      </c>
      <c r="C31" s="15" t="s">
        <v>3863</v>
      </c>
      <c r="D31" s="15" t="s">
        <v>4042</v>
      </c>
      <c r="E31" s="18">
        <v>7432.07</v>
      </c>
      <c r="F31" s="18">
        <v>0</v>
      </c>
      <c r="G31" s="18">
        <f>+E31-F31</f>
        <v>7432.07</v>
      </c>
      <c r="H31" s="7"/>
      <c r="I31" s="7"/>
      <c r="J31" s="7"/>
      <c r="K31" s="7"/>
    </row>
    <row r="32" spans="1:11" s="8" customFormat="1" ht="13.5">
      <c r="A32" s="15"/>
      <c r="B32" s="15"/>
      <c r="C32" s="15"/>
      <c r="D32" s="108" t="s">
        <v>3886</v>
      </c>
      <c r="E32" s="50">
        <f>SUM(E27:E31)</f>
        <v>501048.22000000003</v>
      </c>
      <c r="F32" s="50">
        <f>SUM(F27:F31)</f>
        <v>0</v>
      </c>
      <c r="G32" s="50">
        <f>SUM(G27:G31)</f>
        <v>501048.22000000003</v>
      </c>
      <c r="H32" s="7"/>
      <c r="I32" s="7"/>
      <c r="J32" s="7"/>
      <c r="K32" s="7"/>
    </row>
    <row r="33" spans="1:11" s="8" customFormat="1" ht="13.5">
      <c r="A33" s="15" t="s">
        <v>1125</v>
      </c>
      <c r="B33" s="109" t="s">
        <v>3856</v>
      </c>
      <c r="C33" s="15" t="s">
        <v>3856</v>
      </c>
      <c r="D33" s="15" t="s">
        <v>4066</v>
      </c>
      <c r="E33" s="34">
        <v>29873.52</v>
      </c>
      <c r="F33" s="34">
        <v>0</v>
      </c>
      <c r="G33" s="34">
        <f>+E33-F33</f>
        <v>29873.52</v>
      </c>
      <c r="H33" s="7"/>
      <c r="I33" s="7"/>
      <c r="J33" s="7"/>
      <c r="K33" s="7"/>
    </row>
    <row r="34" spans="1:11" s="8" customFormat="1" ht="13.5">
      <c r="A34" s="15" t="s">
        <v>1125</v>
      </c>
      <c r="B34" s="109" t="s">
        <v>3858</v>
      </c>
      <c r="C34" s="15" t="s">
        <v>3858</v>
      </c>
      <c r="D34" s="15" t="s">
        <v>4067</v>
      </c>
      <c r="E34" s="18">
        <v>6492.07</v>
      </c>
      <c r="F34" s="18">
        <v>0</v>
      </c>
      <c r="G34" s="18">
        <f>+E34-F34</f>
        <v>6492.07</v>
      </c>
      <c r="H34" s="7"/>
      <c r="I34" s="7"/>
      <c r="J34" s="7"/>
      <c r="K34" s="7"/>
    </row>
    <row r="35" spans="1:11" s="8" customFormat="1" ht="13.5">
      <c r="A35" s="15" t="s">
        <v>1125</v>
      </c>
      <c r="B35" s="109" t="s">
        <v>3861</v>
      </c>
      <c r="C35" s="15" t="s">
        <v>3861</v>
      </c>
      <c r="D35" s="15" t="s">
        <v>4068</v>
      </c>
      <c r="E35" s="18">
        <v>30723.39</v>
      </c>
      <c r="F35" s="18">
        <v>0</v>
      </c>
      <c r="G35" s="18">
        <f>+E35-F35</f>
        <v>30723.39</v>
      </c>
      <c r="H35" s="7"/>
      <c r="I35" s="7"/>
      <c r="J35" s="7"/>
      <c r="K35" s="7"/>
    </row>
    <row r="36" spans="1:11" s="8" customFormat="1" ht="13.5">
      <c r="A36" s="15" t="s">
        <v>1125</v>
      </c>
      <c r="B36" s="109" t="s">
        <v>3867</v>
      </c>
      <c r="C36" s="15" t="s">
        <v>3867</v>
      </c>
      <c r="D36" s="15" t="s">
        <v>4070</v>
      </c>
      <c r="E36" s="18">
        <v>6428.45</v>
      </c>
      <c r="F36" s="18">
        <v>0</v>
      </c>
      <c r="G36" s="18">
        <f>+E36-F36</f>
        <v>6428.45</v>
      </c>
      <c r="H36" s="7"/>
      <c r="I36" s="7"/>
      <c r="J36" s="7"/>
      <c r="K36" s="7"/>
    </row>
    <row r="37" spans="1:11" s="8" customFormat="1" ht="13.5">
      <c r="A37" s="15" t="s">
        <v>1125</v>
      </c>
      <c r="B37" s="109" t="s">
        <v>3869</v>
      </c>
      <c r="C37" s="15" t="s">
        <v>3869</v>
      </c>
      <c r="D37" s="15" t="s">
        <v>4071</v>
      </c>
      <c r="E37" s="18">
        <v>13833.15</v>
      </c>
      <c r="F37" s="18">
        <v>0</v>
      </c>
      <c r="G37" s="18">
        <f>+E37-F37</f>
        <v>13833.15</v>
      </c>
      <c r="H37" s="7"/>
      <c r="I37" s="7"/>
      <c r="J37" s="7"/>
      <c r="K37" s="7"/>
    </row>
    <row r="38" spans="1:11" s="8" customFormat="1" ht="13.5">
      <c r="A38" s="15"/>
      <c r="B38" s="15"/>
      <c r="C38" s="15"/>
      <c r="D38" s="108" t="s">
        <v>3886</v>
      </c>
      <c r="E38" s="50">
        <f>SUM(E33:E37)</f>
        <v>87350.57999999999</v>
      </c>
      <c r="F38" s="50">
        <f>SUM(F33:F37)</f>
        <v>0</v>
      </c>
      <c r="G38" s="50">
        <f>SUM(G33:G37)</f>
        <v>87350.57999999999</v>
      </c>
      <c r="H38" s="7"/>
      <c r="I38" s="7"/>
      <c r="J38" s="7"/>
      <c r="K38" s="7"/>
    </row>
    <row r="39" spans="1:11" s="8" customFormat="1" ht="13.5">
      <c r="A39" s="15" t="s">
        <v>1126</v>
      </c>
      <c r="B39" s="109" t="s">
        <v>3852</v>
      </c>
      <c r="C39" s="15" t="s">
        <v>3852</v>
      </c>
      <c r="D39" s="15" t="s">
        <v>4079</v>
      </c>
      <c r="E39" s="34">
        <v>1323.1</v>
      </c>
      <c r="F39" s="34">
        <v>0</v>
      </c>
      <c r="G39" s="34">
        <f aca="true" t="shared" si="1" ref="G39:G64">+E39-F39</f>
        <v>1323.1</v>
      </c>
      <c r="H39" s="7"/>
      <c r="I39" s="7"/>
      <c r="J39" s="7"/>
      <c r="K39" s="7"/>
    </row>
    <row r="40" spans="1:11" s="8" customFormat="1" ht="13.5">
      <c r="A40" s="15" t="s">
        <v>1126</v>
      </c>
      <c r="B40" s="109" t="s">
        <v>3856</v>
      </c>
      <c r="C40" s="15" t="s">
        <v>3856</v>
      </c>
      <c r="D40" s="15" t="s">
        <v>4080</v>
      </c>
      <c r="E40" s="18">
        <v>4390.1</v>
      </c>
      <c r="F40" s="18">
        <v>0</v>
      </c>
      <c r="G40" s="18">
        <f t="shared" si="1"/>
        <v>4390.1</v>
      </c>
      <c r="H40" s="7"/>
      <c r="I40" s="7"/>
      <c r="J40" s="7"/>
      <c r="K40" s="7"/>
    </row>
    <row r="41" spans="1:11" s="8" customFormat="1" ht="13.5">
      <c r="A41" s="15" t="s">
        <v>1126</v>
      </c>
      <c r="B41" s="109" t="s">
        <v>3858</v>
      </c>
      <c r="C41" s="15" t="s">
        <v>3858</v>
      </c>
      <c r="D41" s="15" t="s">
        <v>4081</v>
      </c>
      <c r="E41" s="18">
        <v>2467.72</v>
      </c>
      <c r="F41" s="18">
        <v>0</v>
      </c>
      <c r="G41" s="18">
        <f t="shared" si="1"/>
        <v>2467.72</v>
      </c>
      <c r="H41" s="7"/>
      <c r="I41" s="7"/>
      <c r="J41" s="7"/>
      <c r="K41" s="7"/>
    </row>
    <row r="42" spans="1:11" s="8" customFormat="1" ht="13.5">
      <c r="A42" s="15" t="s">
        <v>1126</v>
      </c>
      <c r="B42" s="109" t="s">
        <v>3861</v>
      </c>
      <c r="C42" s="15" t="s">
        <v>3861</v>
      </c>
      <c r="D42" s="15" t="s">
        <v>4082</v>
      </c>
      <c r="E42" s="18">
        <v>221.05</v>
      </c>
      <c r="F42" s="18">
        <v>0</v>
      </c>
      <c r="G42" s="18">
        <f t="shared" si="1"/>
        <v>221.05</v>
      </c>
      <c r="H42" s="7"/>
      <c r="I42" s="7"/>
      <c r="J42" s="7"/>
      <c r="K42" s="7"/>
    </row>
    <row r="43" spans="1:11" s="8" customFormat="1" ht="13.5">
      <c r="A43" s="15" t="s">
        <v>1126</v>
      </c>
      <c r="B43" s="109" t="s">
        <v>4043</v>
      </c>
      <c r="C43" s="15" t="s">
        <v>4043</v>
      </c>
      <c r="D43" s="15" t="s">
        <v>4084</v>
      </c>
      <c r="E43" s="18">
        <v>1000</v>
      </c>
      <c r="F43" s="18">
        <v>0</v>
      </c>
      <c r="G43" s="18">
        <f t="shared" si="1"/>
        <v>1000</v>
      </c>
      <c r="H43" s="7"/>
      <c r="I43" s="7"/>
      <c r="J43" s="7"/>
      <c r="K43" s="7"/>
    </row>
    <row r="44" spans="1:11" s="8" customFormat="1" ht="13.5">
      <c r="A44" s="15" t="s">
        <v>1126</v>
      </c>
      <c r="B44" s="109" t="s">
        <v>3869</v>
      </c>
      <c r="C44" s="15" t="s">
        <v>3869</v>
      </c>
      <c r="D44" s="15" t="s">
        <v>4085</v>
      </c>
      <c r="E44" s="18">
        <v>3000</v>
      </c>
      <c r="F44" s="18">
        <v>0</v>
      </c>
      <c r="G44" s="18">
        <f t="shared" si="1"/>
        <v>3000</v>
      </c>
      <c r="H44" s="7"/>
      <c r="I44" s="7"/>
      <c r="J44" s="7"/>
      <c r="K44" s="7"/>
    </row>
    <row r="45" spans="1:11" s="8" customFormat="1" ht="13.5">
      <c r="A45" s="15" t="s">
        <v>1126</v>
      </c>
      <c r="B45" s="109" t="s">
        <v>3871</v>
      </c>
      <c r="C45" s="15" t="s">
        <v>3871</v>
      </c>
      <c r="D45" s="15" t="s">
        <v>4086</v>
      </c>
      <c r="E45" s="18">
        <v>493.28</v>
      </c>
      <c r="F45" s="18">
        <v>0</v>
      </c>
      <c r="G45" s="18">
        <f t="shared" si="1"/>
        <v>493.28</v>
      </c>
      <c r="H45" s="7"/>
      <c r="I45" s="7"/>
      <c r="J45" s="7"/>
      <c r="K45" s="7"/>
    </row>
    <row r="46" spans="1:11" s="8" customFormat="1" ht="13.5">
      <c r="A46" s="15" t="s">
        <v>1126</v>
      </c>
      <c r="B46" s="109" t="s">
        <v>3875</v>
      </c>
      <c r="C46" s="15" t="s">
        <v>3875</v>
      </c>
      <c r="D46" s="15" t="s">
        <v>4087</v>
      </c>
      <c r="E46" s="18">
        <v>1053.27</v>
      </c>
      <c r="F46" s="18">
        <v>0</v>
      </c>
      <c r="G46" s="18">
        <f t="shared" si="1"/>
        <v>1053.27</v>
      </c>
      <c r="H46" s="7"/>
      <c r="I46" s="7"/>
      <c r="J46" s="7"/>
      <c r="K46" s="7"/>
    </row>
    <row r="47" spans="1:11" s="8" customFormat="1" ht="13.5">
      <c r="A47" s="15" t="s">
        <v>1126</v>
      </c>
      <c r="B47" s="109" t="s">
        <v>3877</v>
      </c>
      <c r="C47" s="15" t="s">
        <v>3877</v>
      </c>
      <c r="D47" s="15" t="s">
        <v>4088</v>
      </c>
      <c r="E47" s="18">
        <v>28275.54</v>
      </c>
      <c r="F47" s="18">
        <v>0</v>
      </c>
      <c r="G47" s="18">
        <f t="shared" si="1"/>
        <v>28275.54</v>
      </c>
      <c r="H47" s="7"/>
      <c r="I47" s="7"/>
      <c r="J47" s="7"/>
      <c r="K47" s="7"/>
    </row>
    <row r="48" spans="1:11" s="8" customFormat="1" ht="13.5">
      <c r="A48" s="15" t="s">
        <v>1126</v>
      </c>
      <c r="B48" s="109" t="s">
        <v>3880</v>
      </c>
      <c r="C48" s="15" t="s">
        <v>3880</v>
      </c>
      <c r="D48" s="15" t="s">
        <v>4089</v>
      </c>
      <c r="E48" s="18">
        <v>892.5</v>
      </c>
      <c r="F48" s="18">
        <v>0</v>
      </c>
      <c r="G48" s="18">
        <f t="shared" si="1"/>
        <v>892.5</v>
      </c>
      <c r="H48" s="7"/>
      <c r="I48" s="7"/>
      <c r="J48" s="7"/>
      <c r="K48" s="7"/>
    </row>
    <row r="49" spans="1:11" s="8" customFormat="1" ht="13.5">
      <c r="A49" s="15" t="s">
        <v>1126</v>
      </c>
      <c r="B49" s="109" t="s">
        <v>3898</v>
      </c>
      <c r="C49" s="15" t="s">
        <v>3898</v>
      </c>
      <c r="D49" s="15" t="s">
        <v>4090</v>
      </c>
      <c r="E49" s="18">
        <v>332.26</v>
      </c>
      <c r="F49" s="18">
        <v>0</v>
      </c>
      <c r="G49" s="18">
        <f t="shared" si="1"/>
        <v>332.26</v>
      </c>
      <c r="H49" s="7"/>
      <c r="I49" s="7"/>
      <c r="J49" s="7"/>
      <c r="K49" s="7"/>
    </row>
    <row r="50" spans="1:11" s="8" customFormat="1" ht="13.5">
      <c r="A50" s="15" t="s">
        <v>1126</v>
      </c>
      <c r="B50" s="109" t="s">
        <v>3900</v>
      </c>
      <c r="C50" s="15" t="s">
        <v>3900</v>
      </c>
      <c r="D50" s="15" t="s">
        <v>4091</v>
      </c>
      <c r="E50" s="18">
        <v>69090</v>
      </c>
      <c r="F50" s="18">
        <v>0</v>
      </c>
      <c r="G50" s="18">
        <f t="shared" si="1"/>
        <v>69090</v>
      </c>
      <c r="H50" s="7"/>
      <c r="I50" s="7"/>
      <c r="J50" s="7"/>
      <c r="K50" s="7"/>
    </row>
    <row r="51" spans="1:11" s="8" customFormat="1" ht="13.5">
      <c r="A51" s="15" t="s">
        <v>1126</v>
      </c>
      <c r="B51" s="109" t="s">
        <v>3882</v>
      </c>
      <c r="C51" s="15" t="s">
        <v>3882</v>
      </c>
      <c r="D51" s="15" t="s">
        <v>4092</v>
      </c>
      <c r="E51" s="18">
        <v>315.31</v>
      </c>
      <c r="F51" s="18">
        <v>0</v>
      </c>
      <c r="G51" s="18">
        <f t="shared" si="1"/>
        <v>315.31</v>
      </c>
      <c r="H51" s="7"/>
      <c r="I51" s="7"/>
      <c r="J51" s="7"/>
      <c r="K51" s="7"/>
    </row>
    <row r="52" spans="1:11" s="8" customFormat="1" ht="13.5">
      <c r="A52" s="15" t="s">
        <v>1126</v>
      </c>
      <c r="B52" s="109" t="s">
        <v>3884</v>
      </c>
      <c r="C52" s="15" t="s">
        <v>3884</v>
      </c>
      <c r="D52" s="15" t="s">
        <v>4093</v>
      </c>
      <c r="E52" s="18">
        <v>5000</v>
      </c>
      <c r="F52" s="18">
        <v>0</v>
      </c>
      <c r="G52" s="18">
        <f t="shared" si="1"/>
        <v>5000</v>
      </c>
      <c r="H52" s="7"/>
      <c r="I52" s="7"/>
      <c r="J52" s="7"/>
      <c r="K52" s="7"/>
    </row>
    <row r="53" spans="1:11" s="8" customFormat="1" ht="13.5">
      <c r="A53" s="15" t="s">
        <v>1126</v>
      </c>
      <c r="B53" s="109" t="s">
        <v>3904</v>
      </c>
      <c r="C53" s="15" t="s">
        <v>3904</v>
      </c>
      <c r="D53" s="15" t="s">
        <v>4094</v>
      </c>
      <c r="E53" s="18">
        <v>15330.23</v>
      </c>
      <c r="F53" s="18">
        <v>0</v>
      </c>
      <c r="G53" s="18">
        <f t="shared" si="1"/>
        <v>15330.23</v>
      </c>
      <c r="H53" s="7"/>
      <c r="I53" s="7"/>
      <c r="J53" s="7"/>
      <c r="K53" s="7"/>
    </row>
    <row r="54" spans="1:11" s="8" customFormat="1" ht="13.5">
      <c r="A54" s="15" t="s">
        <v>1126</v>
      </c>
      <c r="B54" s="109" t="s">
        <v>3906</v>
      </c>
      <c r="C54" s="15" t="s">
        <v>3906</v>
      </c>
      <c r="D54" s="15" t="s">
        <v>4095</v>
      </c>
      <c r="E54" s="18">
        <v>1466.99</v>
      </c>
      <c r="F54" s="18">
        <v>0</v>
      </c>
      <c r="G54" s="18">
        <f t="shared" si="1"/>
        <v>1466.99</v>
      </c>
      <c r="H54" s="7"/>
      <c r="I54" s="7"/>
      <c r="J54" s="7"/>
      <c r="K54" s="7"/>
    </row>
    <row r="55" spans="1:11" s="8" customFormat="1" ht="13.5">
      <c r="A55" s="15" t="s">
        <v>1126</v>
      </c>
      <c r="B55" s="109" t="s">
        <v>3908</v>
      </c>
      <c r="C55" s="15" t="s">
        <v>3908</v>
      </c>
      <c r="D55" s="15" t="s">
        <v>4096</v>
      </c>
      <c r="E55" s="18">
        <v>0</v>
      </c>
      <c r="F55" s="18">
        <v>0</v>
      </c>
      <c r="G55" s="18">
        <f t="shared" si="1"/>
        <v>0</v>
      </c>
      <c r="H55" s="7"/>
      <c r="I55" s="7"/>
      <c r="J55" s="7"/>
      <c r="K55" s="7"/>
    </row>
    <row r="56" spans="1:11" s="8" customFormat="1" ht="13.5">
      <c r="A56" s="15" t="s">
        <v>1126</v>
      </c>
      <c r="B56" s="109" t="s">
        <v>3910</v>
      </c>
      <c r="C56" s="15" t="s">
        <v>3910</v>
      </c>
      <c r="D56" s="15" t="s">
        <v>4097</v>
      </c>
      <c r="E56" s="18">
        <v>5940.37</v>
      </c>
      <c r="F56" s="18">
        <v>0</v>
      </c>
      <c r="G56" s="18">
        <f t="shared" si="1"/>
        <v>5940.37</v>
      </c>
      <c r="H56" s="7"/>
      <c r="I56" s="7"/>
      <c r="J56" s="7"/>
      <c r="K56" s="7"/>
    </row>
    <row r="57" spans="1:11" s="8" customFormat="1" ht="13.5">
      <c r="A57" s="15" t="s">
        <v>1126</v>
      </c>
      <c r="B57" s="109" t="s">
        <v>3912</v>
      </c>
      <c r="C57" s="15" t="s">
        <v>3912</v>
      </c>
      <c r="D57" s="15" t="s">
        <v>4098</v>
      </c>
      <c r="E57" s="18">
        <v>60</v>
      </c>
      <c r="F57" s="18">
        <v>0</v>
      </c>
      <c r="G57" s="18">
        <f t="shared" si="1"/>
        <v>60</v>
      </c>
      <c r="H57" s="7"/>
      <c r="I57" s="7"/>
      <c r="J57" s="7"/>
      <c r="K57" s="7"/>
    </row>
    <row r="58" spans="1:11" s="8" customFormat="1" ht="13.5">
      <c r="A58" s="15" t="s">
        <v>1126</v>
      </c>
      <c r="B58" s="109" t="s">
        <v>3916</v>
      </c>
      <c r="C58" s="15" t="s">
        <v>3916</v>
      </c>
      <c r="D58" s="15" t="s">
        <v>4099</v>
      </c>
      <c r="E58" s="18">
        <v>3230</v>
      </c>
      <c r="F58" s="18">
        <v>0</v>
      </c>
      <c r="G58" s="18">
        <f t="shared" si="1"/>
        <v>3230</v>
      </c>
      <c r="H58" s="7"/>
      <c r="I58" s="7"/>
      <c r="J58" s="7"/>
      <c r="K58" s="7"/>
    </row>
    <row r="59" spans="1:11" s="8" customFormat="1" ht="13.5">
      <c r="A59" s="15" t="s">
        <v>1126</v>
      </c>
      <c r="B59" s="109" t="s">
        <v>3918</v>
      </c>
      <c r="C59" s="15" t="s">
        <v>3918</v>
      </c>
      <c r="D59" s="15" t="s">
        <v>4100</v>
      </c>
      <c r="E59" s="18">
        <v>401.94</v>
      </c>
      <c r="F59" s="18">
        <v>0</v>
      </c>
      <c r="G59" s="18">
        <f t="shared" si="1"/>
        <v>401.94</v>
      </c>
      <c r="H59" s="7"/>
      <c r="I59" s="7"/>
      <c r="J59" s="7"/>
      <c r="K59" s="7"/>
    </row>
    <row r="60" spans="1:11" s="8" customFormat="1" ht="13.5">
      <c r="A60" s="15" t="s">
        <v>1126</v>
      </c>
      <c r="B60" s="109" t="s">
        <v>3920</v>
      </c>
      <c r="C60" s="15" t="s">
        <v>3920</v>
      </c>
      <c r="D60" s="15" t="s">
        <v>4101</v>
      </c>
      <c r="E60" s="18">
        <v>616.5</v>
      </c>
      <c r="F60" s="18">
        <v>0</v>
      </c>
      <c r="G60" s="18">
        <f t="shared" si="1"/>
        <v>616.5</v>
      </c>
      <c r="H60" s="7"/>
      <c r="I60" s="7"/>
      <c r="J60" s="7"/>
      <c r="K60" s="7"/>
    </row>
    <row r="61" spans="1:11" s="8" customFormat="1" ht="13.5">
      <c r="A61" s="15" t="s">
        <v>1126</v>
      </c>
      <c r="B61" s="109" t="s">
        <v>3922</v>
      </c>
      <c r="C61" s="15" t="s">
        <v>3922</v>
      </c>
      <c r="D61" s="15" t="s">
        <v>4102</v>
      </c>
      <c r="E61" s="18">
        <v>279</v>
      </c>
      <c r="F61" s="18">
        <v>0</v>
      </c>
      <c r="G61" s="18">
        <f t="shared" si="1"/>
        <v>279</v>
      </c>
      <c r="H61" s="7"/>
      <c r="I61" s="7"/>
      <c r="J61" s="7"/>
      <c r="K61" s="7"/>
    </row>
    <row r="62" spans="1:11" s="8" customFormat="1" ht="13.5">
      <c r="A62" s="15" t="s">
        <v>1126</v>
      </c>
      <c r="B62" s="109" t="s">
        <v>3924</v>
      </c>
      <c r="C62" s="15" t="s">
        <v>3924</v>
      </c>
      <c r="D62" s="15" t="s">
        <v>4103</v>
      </c>
      <c r="E62" s="18">
        <v>405.84</v>
      </c>
      <c r="F62" s="18">
        <v>0</v>
      </c>
      <c r="G62" s="18">
        <f t="shared" si="1"/>
        <v>405.84</v>
      </c>
      <c r="H62" s="7"/>
      <c r="I62" s="7"/>
      <c r="J62" s="7"/>
      <c r="K62" s="7"/>
    </row>
    <row r="63" spans="1:11" s="8" customFormat="1" ht="13.5">
      <c r="A63" s="15" t="s">
        <v>1126</v>
      </c>
      <c r="B63" s="109" t="s">
        <v>3998</v>
      </c>
      <c r="C63" s="15" t="s">
        <v>3998</v>
      </c>
      <c r="D63" s="15" t="s">
        <v>4104</v>
      </c>
      <c r="E63" s="18">
        <v>46000</v>
      </c>
      <c r="F63" s="18">
        <v>0</v>
      </c>
      <c r="G63" s="18">
        <f t="shared" si="1"/>
        <v>46000</v>
      </c>
      <c r="H63" s="7"/>
      <c r="I63" s="7"/>
      <c r="J63" s="7"/>
      <c r="K63" s="7"/>
    </row>
    <row r="64" spans="1:11" s="8" customFormat="1" ht="13.5">
      <c r="A64" s="15" t="s">
        <v>1126</v>
      </c>
      <c r="B64" s="109" t="s">
        <v>4006</v>
      </c>
      <c r="C64" s="15" t="s">
        <v>4006</v>
      </c>
      <c r="D64" s="15" t="s">
        <v>4105</v>
      </c>
      <c r="E64" s="18">
        <v>3000</v>
      </c>
      <c r="F64" s="18">
        <v>0</v>
      </c>
      <c r="G64" s="18">
        <f t="shared" si="1"/>
        <v>3000</v>
      </c>
      <c r="H64" s="7"/>
      <c r="I64" s="7"/>
      <c r="J64" s="7"/>
      <c r="K64" s="7"/>
    </row>
    <row r="65" spans="1:11" s="8" customFormat="1" ht="13.5">
      <c r="A65" s="15"/>
      <c r="B65" s="15"/>
      <c r="C65" s="15"/>
      <c r="D65" s="108" t="s">
        <v>3886</v>
      </c>
      <c r="E65" s="50">
        <f>SUM(E39:E64)</f>
        <v>194585</v>
      </c>
      <c r="F65" s="50">
        <f>SUM(F39:F64)</f>
        <v>0</v>
      </c>
      <c r="G65" s="50">
        <f>SUM(G39:G64)</f>
        <v>194585</v>
      </c>
      <c r="H65" s="7"/>
      <c r="I65" s="7"/>
      <c r="J65" s="7"/>
      <c r="K65" s="7"/>
    </row>
    <row r="66" spans="1:11" s="8" customFormat="1" ht="13.5">
      <c r="A66" s="15" t="s">
        <v>1127</v>
      </c>
      <c r="B66" s="15" t="s">
        <v>3852</v>
      </c>
      <c r="C66" s="15" t="s">
        <v>3852</v>
      </c>
      <c r="D66" s="15" t="s">
        <v>4106</v>
      </c>
      <c r="E66" s="34">
        <v>22642.5</v>
      </c>
      <c r="F66" s="34">
        <v>0</v>
      </c>
      <c r="G66" s="34">
        <f>+E66-F66</f>
        <v>22642.5</v>
      </c>
      <c r="H66" s="7"/>
      <c r="I66" s="7"/>
      <c r="J66" s="7"/>
      <c r="K66" s="7"/>
    </row>
    <row r="67" spans="1:11" s="8" customFormat="1" ht="13.5">
      <c r="A67" s="121" t="s">
        <v>470</v>
      </c>
      <c r="B67" s="15"/>
      <c r="C67" s="15"/>
      <c r="D67" s="108" t="s">
        <v>3886</v>
      </c>
      <c r="E67" s="50">
        <f>SUM(E66)</f>
        <v>22642.5</v>
      </c>
      <c r="F67" s="50">
        <f>SUM(F66)</f>
        <v>0</v>
      </c>
      <c r="G67" s="50">
        <f>SUM(G66)</f>
        <v>22642.5</v>
      </c>
      <c r="H67" s="7"/>
      <c r="I67" s="7"/>
      <c r="J67" s="7"/>
      <c r="K67" s="7"/>
    </row>
    <row r="68" spans="1:11" s="8" customFormat="1" ht="13.5">
      <c r="A68" s="15" t="s">
        <v>1128</v>
      </c>
      <c r="B68" s="109" t="s">
        <v>3852</v>
      </c>
      <c r="C68" s="15" t="s">
        <v>3852</v>
      </c>
      <c r="D68" s="15" t="s">
        <v>4107</v>
      </c>
      <c r="E68" s="34">
        <v>660</v>
      </c>
      <c r="F68" s="34">
        <v>0</v>
      </c>
      <c r="G68" s="34">
        <f>+E68-F68</f>
        <v>660</v>
      </c>
      <c r="H68" s="7"/>
      <c r="I68" s="7"/>
      <c r="J68" s="7"/>
      <c r="K68" s="7"/>
    </row>
    <row r="69" spans="1:11" s="8" customFormat="1" ht="13.5">
      <c r="A69" s="121" t="s">
        <v>470</v>
      </c>
      <c r="B69" s="109" t="s">
        <v>3854</v>
      </c>
      <c r="C69" s="15" t="s">
        <v>3854</v>
      </c>
      <c r="D69" s="15" t="s">
        <v>4108</v>
      </c>
      <c r="E69" s="18">
        <v>6700</v>
      </c>
      <c r="F69" s="18">
        <v>0</v>
      </c>
      <c r="G69" s="18">
        <f>+E69-F69</f>
        <v>6700</v>
      </c>
      <c r="H69" s="7"/>
      <c r="I69" s="7"/>
      <c r="J69" s="7"/>
      <c r="K69" s="7"/>
    </row>
    <row r="70" spans="1:11" s="8" customFormat="1" ht="13.5">
      <c r="A70" s="121" t="s">
        <v>470</v>
      </c>
      <c r="B70" s="15"/>
      <c r="C70" s="15"/>
      <c r="D70" s="108" t="s">
        <v>3886</v>
      </c>
      <c r="E70" s="50">
        <f>SUM(E68:E69)</f>
        <v>7360</v>
      </c>
      <c r="F70" s="50">
        <f>SUM(F68:F69)</f>
        <v>0</v>
      </c>
      <c r="G70" s="50">
        <f>SUM(G68:G69)</f>
        <v>7360</v>
      </c>
      <c r="H70" s="7"/>
      <c r="I70" s="7"/>
      <c r="J70" s="7"/>
      <c r="K70" s="7"/>
    </row>
    <row r="71" spans="1:11" s="8" customFormat="1" ht="13.5">
      <c r="A71" s="15" t="s">
        <v>1129</v>
      </c>
      <c r="B71" s="109" t="s">
        <v>3852</v>
      </c>
      <c r="C71" s="15" t="s">
        <v>3852</v>
      </c>
      <c r="D71" s="15" t="s">
        <v>4109</v>
      </c>
      <c r="E71" s="34">
        <v>2800</v>
      </c>
      <c r="F71" s="34">
        <v>0</v>
      </c>
      <c r="G71" s="34">
        <f aca="true" t="shared" si="2" ref="G71:G83">+E71-F71</f>
        <v>2800</v>
      </c>
      <c r="H71" s="7"/>
      <c r="I71" s="7"/>
      <c r="J71" s="7"/>
      <c r="K71" s="7"/>
    </row>
    <row r="72" spans="1:11" s="8" customFormat="1" ht="13.5">
      <c r="A72" s="15" t="s">
        <v>1129</v>
      </c>
      <c r="B72" s="109" t="s">
        <v>3854</v>
      </c>
      <c r="C72" s="15" t="s">
        <v>3854</v>
      </c>
      <c r="D72" s="15" t="s">
        <v>4110</v>
      </c>
      <c r="E72" s="18">
        <v>1505</v>
      </c>
      <c r="F72" s="18">
        <v>0</v>
      </c>
      <c r="G72" s="18">
        <f t="shared" si="2"/>
        <v>1505</v>
      </c>
      <c r="H72" s="7"/>
      <c r="I72" s="7"/>
      <c r="J72" s="7"/>
      <c r="K72" s="7"/>
    </row>
    <row r="73" spans="1:11" s="8" customFormat="1" ht="13.5">
      <c r="A73" s="15" t="s">
        <v>1129</v>
      </c>
      <c r="B73" s="109" t="s">
        <v>3856</v>
      </c>
      <c r="C73" s="15" t="s">
        <v>3856</v>
      </c>
      <c r="D73" s="15" t="s">
        <v>4111</v>
      </c>
      <c r="E73" s="18">
        <v>3000</v>
      </c>
      <c r="F73" s="18">
        <v>0</v>
      </c>
      <c r="G73" s="18">
        <f t="shared" si="2"/>
        <v>3000</v>
      </c>
      <c r="H73" s="7"/>
      <c r="I73" s="7"/>
      <c r="J73" s="7"/>
      <c r="K73" s="7"/>
    </row>
    <row r="74" spans="1:11" s="8" customFormat="1" ht="13.5">
      <c r="A74" s="15" t="s">
        <v>1129</v>
      </c>
      <c r="B74" s="109" t="s">
        <v>3858</v>
      </c>
      <c r="C74" s="15" t="s">
        <v>3858</v>
      </c>
      <c r="D74" s="15" t="s">
        <v>4112</v>
      </c>
      <c r="E74" s="18">
        <v>3450</v>
      </c>
      <c r="F74" s="18">
        <v>0</v>
      </c>
      <c r="G74" s="18">
        <f t="shared" si="2"/>
        <v>3450</v>
      </c>
      <c r="H74" s="7"/>
      <c r="I74" s="7"/>
      <c r="J74" s="7"/>
      <c r="K74" s="7"/>
    </row>
    <row r="75" spans="1:11" s="8" customFormat="1" ht="13.5">
      <c r="A75" s="15" t="s">
        <v>1129</v>
      </c>
      <c r="B75" s="109" t="s">
        <v>3859</v>
      </c>
      <c r="C75" s="15" t="s">
        <v>3859</v>
      </c>
      <c r="D75" s="15" t="s">
        <v>4113</v>
      </c>
      <c r="E75" s="18">
        <v>94</v>
      </c>
      <c r="F75" s="18">
        <v>0</v>
      </c>
      <c r="G75" s="18">
        <f t="shared" si="2"/>
        <v>94</v>
      </c>
      <c r="H75" s="7"/>
      <c r="I75" s="7"/>
      <c r="J75" s="7"/>
      <c r="K75" s="7"/>
    </row>
    <row r="76" spans="1:11" s="8" customFormat="1" ht="13.5">
      <c r="A76" s="15" t="s">
        <v>1129</v>
      </c>
      <c r="B76" s="109" t="s">
        <v>3861</v>
      </c>
      <c r="C76" s="15" t="s">
        <v>3861</v>
      </c>
      <c r="D76" s="15" t="s">
        <v>4114</v>
      </c>
      <c r="E76" s="18">
        <v>91281.3</v>
      </c>
      <c r="F76" s="18">
        <v>0</v>
      </c>
      <c r="G76" s="18">
        <f t="shared" si="2"/>
        <v>91281.3</v>
      </c>
      <c r="H76" s="7"/>
      <c r="I76" s="7"/>
      <c r="J76" s="7"/>
      <c r="K76" s="7"/>
    </row>
    <row r="77" spans="1:11" s="8" customFormat="1" ht="13.5">
      <c r="A77" s="15" t="s">
        <v>1129</v>
      </c>
      <c r="B77" s="109" t="s">
        <v>3863</v>
      </c>
      <c r="C77" s="15" t="s">
        <v>3863</v>
      </c>
      <c r="D77" s="15" t="s">
        <v>4115</v>
      </c>
      <c r="E77" s="18">
        <v>70381.29</v>
      </c>
      <c r="F77" s="18">
        <v>0</v>
      </c>
      <c r="G77" s="18">
        <f t="shared" si="2"/>
        <v>70381.29</v>
      </c>
      <c r="H77" s="7"/>
      <c r="I77" s="7"/>
      <c r="J77" s="7"/>
      <c r="K77" s="7"/>
    </row>
    <row r="78" spans="1:11" s="8" customFormat="1" ht="13.5">
      <c r="A78" s="15" t="s">
        <v>1129</v>
      </c>
      <c r="B78" s="109" t="s">
        <v>3865</v>
      </c>
      <c r="C78" s="15" t="s">
        <v>3865</v>
      </c>
      <c r="D78" s="15" t="s">
        <v>4116</v>
      </c>
      <c r="E78" s="18">
        <v>95419.8</v>
      </c>
      <c r="F78" s="18">
        <v>0</v>
      </c>
      <c r="G78" s="18">
        <f t="shared" si="2"/>
        <v>95419.8</v>
      </c>
      <c r="H78" s="7"/>
      <c r="I78" s="7"/>
      <c r="J78" s="7"/>
      <c r="K78" s="7"/>
    </row>
    <row r="79" spans="1:11" s="8" customFormat="1" ht="13.5">
      <c r="A79" s="15" t="s">
        <v>1129</v>
      </c>
      <c r="B79" s="109" t="s">
        <v>4043</v>
      </c>
      <c r="C79" s="15" t="s">
        <v>4043</v>
      </c>
      <c r="D79" s="15" t="s">
        <v>4117</v>
      </c>
      <c r="E79" s="18">
        <v>68675.19</v>
      </c>
      <c r="F79" s="18">
        <v>0</v>
      </c>
      <c r="G79" s="18">
        <f t="shared" si="2"/>
        <v>68675.19</v>
      </c>
      <c r="H79" s="7"/>
      <c r="I79" s="7"/>
      <c r="J79" s="7"/>
      <c r="K79" s="7"/>
    </row>
    <row r="80" spans="1:11" s="8" customFormat="1" ht="13.5">
      <c r="A80" s="15" t="s">
        <v>1129</v>
      </c>
      <c r="B80" s="109" t="s">
        <v>3867</v>
      </c>
      <c r="C80" s="15" t="s">
        <v>3867</v>
      </c>
      <c r="D80" s="15" t="s">
        <v>4118</v>
      </c>
      <c r="E80" s="18">
        <v>3000</v>
      </c>
      <c r="F80" s="18">
        <v>0</v>
      </c>
      <c r="G80" s="18">
        <f t="shared" si="2"/>
        <v>3000</v>
      </c>
      <c r="H80" s="7"/>
      <c r="I80" s="7"/>
      <c r="J80" s="7"/>
      <c r="K80" s="7"/>
    </row>
    <row r="81" spans="1:11" s="8" customFormat="1" ht="13.5">
      <c r="A81" s="15" t="s">
        <v>1129</v>
      </c>
      <c r="B81" s="109" t="s">
        <v>3869</v>
      </c>
      <c r="C81" s="15" t="s">
        <v>3869</v>
      </c>
      <c r="D81" s="15" t="s">
        <v>4119</v>
      </c>
      <c r="E81" s="18">
        <v>17250</v>
      </c>
      <c r="F81" s="18">
        <v>0</v>
      </c>
      <c r="G81" s="18">
        <f t="shared" si="2"/>
        <v>17250</v>
      </c>
      <c r="H81" s="7"/>
      <c r="I81" s="7"/>
      <c r="J81" s="7"/>
      <c r="K81" s="7"/>
    </row>
    <row r="82" spans="1:11" s="8" customFormat="1" ht="13.5">
      <c r="A82" s="15" t="s">
        <v>1129</v>
      </c>
      <c r="B82" s="109" t="s">
        <v>3871</v>
      </c>
      <c r="C82" s="15" t="s">
        <v>3871</v>
      </c>
      <c r="D82" s="15" t="s">
        <v>4120</v>
      </c>
      <c r="E82" s="18">
        <v>17250</v>
      </c>
      <c r="F82" s="18">
        <v>0</v>
      </c>
      <c r="G82" s="18">
        <f t="shared" si="2"/>
        <v>17250</v>
      </c>
      <c r="H82" s="7"/>
      <c r="I82" s="7"/>
      <c r="J82" s="7"/>
      <c r="K82" s="7"/>
    </row>
    <row r="83" spans="1:11" s="8" customFormat="1" ht="13.5">
      <c r="A83" s="15" t="s">
        <v>1129</v>
      </c>
      <c r="B83" s="109" t="s">
        <v>3873</v>
      </c>
      <c r="C83" s="15" t="s">
        <v>3873</v>
      </c>
      <c r="D83" s="15" t="s">
        <v>4121</v>
      </c>
      <c r="E83" s="18">
        <v>4000</v>
      </c>
      <c r="F83" s="18">
        <v>0</v>
      </c>
      <c r="G83" s="18">
        <f t="shared" si="2"/>
        <v>4000</v>
      </c>
      <c r="H83" s="7"/>
      <c r="I83" s="7"/>
      <c r="J83" s="7"/>
      <c r="K83" s="7"/>
    </row>
    <row r="84" spans="1:11" s="8" customFormat="1" ht="13.5">
      <c r="A84" s="15"/>
      <c r="B84" s="15"/>
      <c r="C84" s="15"/>
      <c r="D84" s="108" t="s">
        <v>3886</v>
      </c>
      <c r="E84" s="50">
        <f>SUM(E71:E83)</f>
        <v>378106.58</v>
      </c>
      <c r="F84" s="50">
        <f>SUM(F71:F83)</f>
        <v>0</v>
      </c>
      <c r="G84" s="50">
        <f>SUM(G71:G83)</f>
        <v>378106.58</v>
      </c>
      <c r="H84" s="7"/>
      <c r="I84" s="7"/>
      <c r="J84" s="7"/>
      <c r="K84" s="7"/>
    </row>
    <row r="85" spans="1:11" s="8" customFormat="1" ht="13.5">
      <c r="A85" s="15" t="s">
        <v>1130</v>
      </c>
      <c r="B85" s="109" t="s">
        <v>3852</v>
      </c>
      <c r="C85" s="15" t="s">
        <v>3852</v>
      </c>
      <c r="D85" s="15" t="s">
        <v>4122</v>
      </c>
      <c r="E85" s="34">
        <v>82340.1</v>
      </c>
      <c r="F85" s="34">
        <v>0</v>
      </c>
      <c r="G85" s="34">
        <f>+E85-F85</f>
        <v>82340.1</v>
      </c>
      <c r="H85" s="7"/>
      <c r="I85" s="7"/>
      <c r="J85" s="7"/>
      <c r="K85" s="7"/>
    </row>
    <row r="86" spans="1:11" s="8" customFormat="1" ht="13.5">
      <c r="A86" s="15"/>
      <c r="B86" s="109" t="s">
        <v>4043</v>
      </c>
      <c r="C86" s="15" t="s">
        <v>4043</v>
      </c>
      <c r="D86" s="15" t="s">
        <v>4123</v>
      </c>
      <c r="E86" s="18">
        <v>19024.94</v>
      </c>
      <c r="F86" s="18">
        <v>0</v>
      </c>
      <c r="G86" s="18">
        <f>+E86-F86</f>
        <v>19024.94</v>
      </c>
      <c r="H86" s="7"/>
      <c r="I86" s="7"/>
      <c r="J86" s="7"/>
      <c r="K86" s="7"/>
    </row>
    <row r="87" spans="1:11" s="8" customFormat="1" ht="13.5">
      <c r="A87" s="15"/>
      <c r="B87" s="15"/>
      <c r="C87" s="15"/>
      <c r="D87" s="108" t="s">
        <v>3886</v>
      </c>
      <c r="E87" s="50">
        <f>SUM(E85:E86)</f>
        <v>101365.04000000001</v>
      </c>
      <c r="F87" s="50">
        <f>SUM(F85:F86)</f>
        <v>0</v>
      </c>
      <c r="G87" s="50">
        <f>SUM(G85:G86)</f>
        <v>101365.04000000001</v>
      </c>
      <c r="H87" s="7"/>
      <c r="I87" s="7"/>
      <c r="J87" s="7"/>
      <c r="K87" s="7"/>
    </row>
    <row r="88" spans="1:11" s="8" customFormat="1" ht="13.5">
      <c r="A88" s="15" t="s">
        <v>1131</v>
      </c>
      <c r="B88" s="109" t="s">
        <v>3852</v>
      </c>
      <c r="C88" s="15" t="s">
        <v>3852</v>
      </c>
      <c r="D88" s="15" t="s">
        <v>4147</v>
      </c>
      <c r="E88" s="34">
        <v>5000</v>
      </c>
      <c r="F88" s="34">
        <v>0</v>
      </c>
      <c r="G88" s="34">
        <f aca="true" t="shared" si="3" ref="G88:G128">+E88-F88</f>
        <v>5000</v>
      </c>
      <c r="H88" s="7"/>
      <c r="I88" s="7"/>
      <c r="J88" s="7"/>
      <c r="K88" s="7"/>
    </row>
    <row r="89" spans="1:11" s="8" customFormat="1" ht="13.5">
      <c r="A89" s="15" t="s">
        <v>1131</v>
      </c>
      <c r="B89" s="109" t="s">
        <v>3854</v>
      </c>
      <c r="C89" s="15" t="s">
        <v>3854</v>
      </c>
      <c r="D89" s="15" t="s">
        <v>4148</v>
      </c>
      <c r="E89" s="18">
        <v>2000</v>
      </c>
      <c r="F89" s="18">
        <v>0</v>
      </c>
      <c r="G89" s="18">
        <f t="shared" si="3"/>
        <v>2000</v>
      </c>
      <c r="H89" s="7"/>
      <c r="I89" s="7"/>
      <c r="J89" s="7"/>
      <c r="K89" s="7"/>
    </row>
    <row r="90" spans="1:11" s="8" customFormat="1" ht="13.5">
      <c r="A90" s="15" t="s">
        <v>1131</v>
      </c>
      <c r="B90" s="109" t="s">
        <v>3856</v>
      </c>
      <c r="C90" s="15" t="s">
        <v>3856</v>
      </c>
      <c r="D90" s="15" t="s">
        <v>4149</v>
      </c>
      <c r="E90" s="18">
        <v>17000</v>
      </c>
      <c r="F90" s="18">
        <v>0</v>
      </c>
      <c r="G90" s="18">
        <f t="shared" si="3"/>
        <v>17000</v>
      </c>
      <c r="H90" s="7"/>
      <c r="I90" s="7"/>
      <c r="J90" s="7"/>
      <c r="K90" s="7"/>
    </row>
    <row r="91" spans="1:11" s="8" customFormat="1" ht="13.5">
      <c r="A91" s="15" t="s">
        <v>1131</v>
      </c>
      <c r="B91" s="109" t="s">
        <v>3858</v>
      </c>
      <c r="C91" s="15" t="s">
        <v>3858</v>
      </c>
      <c r="D91" s="15" t="s">
        <v>4150</v>
      </c>
      <c r="E91" s="18">
        <v>37437.5</v>
      </c>
      <c r="F91" s="18">
        <v>0</v>
      </c>
      <c r="G91" s="18">
        <f t="shared" si="3"/>
        <v>37437.5</v>
      </c>
      <c r="H91" s="7"/>
      <c r="I91" s="7"/>
      <c r="J91" s="7"/>
      <c r="K91" s="7"/>
    </row>
    <row r="92" spans="1:11" s="8" customFormat="1" ht="13.5">
      <c r="A92" s="15" t="s">
        <v>1131</v>
      </c>
      <c r="B92" s="109" t="s">
        <v>3859</v>
      </c>
      <c r="C92" s="15" t="s">
        <v>3859</v>
      </c>
      <c r="D92" s="15" t="s">
        <v>4151</v>
      </c>
      <c r="E92" s="18">
        <v>19320</v>
      </c>
      <c r="F92" s="18">
        <v>0</v>
      </c>
      <c r="G92" s="18">
        <f t="shared" si="3"/>
        <v>19320</v>
      </c>
      <c r="H92" s="7"/>
      <c r="I92" s="7"/>
      <c r="J92" s="7"/>
      <c r="K92" s="7"/>
    </row>
    <row r="93" spans="1:11" s="8" customFormat="1" ht="13.5">
      <c r="A93" s="15" t="s">
        <v>1131</v>
      </c>
      <c r="B93" s="109" t="s">
        <v>3861</v>
      </c>
      <c r="C93" s="15" t="s">
        <v>3861</v>
      </c>
      <c r="D93" s="15" t="s">
        <v>4152</v>
      </c>
      <c r="E93" s="18">
        <v>55</v>
      </c>
      <c r="F93" s="18">
        <v>0</v>
      </c>
      <c r="G93" s="18">
        <f t="shared" si="3"/>
        <v>55</v>
      </c>
      <c r="H93" s="7"/>
      <c r="I93" s="7"/>
      <c r="J93" s="7"/>
      <c r="K93" s="7"/>
    </row>
    <row r="94" spans="1:11" s="8" customFormat="1" ht="13.5">
      <c r="A94" s="15" t="s">
        <v>1131</v>
      </c>
      <c r="B94" s="109" t="s">
        <v>3863</v>
      </c>
      <c r="C94" s="15" t="s">
        <v>3863</v>
      </c>
      <c r="D94" s="15" t="s">
        <v>4153</v>
      </c>
      <c r="E94" s="18">
        <v>11500</v>
      </c>
      <c r="F94" s="18">
        <v>0</v>
      </c>
      <c r="G94" s="18">
        <f t="shared" si="3"/>
        <v>11500</v>
      </c>
      <c r="H94" s="7"/>
      <c r="I94" s="7"/>
      <c r="J94" s="7"/>
      <c r="K94" s="7"/>
    </row>
    <row r="95" spans="1:11" s="8" customFormat="1" ht="13.5">
      <c r="A95" s="15" t="s">
        <v>1131</v>
      </c>
      <c r="B95" s="109" t="s">
        <v>3865</v>
      </c>
      <c r="C95" s="15" t="s">
        <v>3865</v>
      </c>
      <c r="D95" s="15" t="s">
        <v>4154</v>
      </c>
      <c r="E95" s="18">
        <v>2000</v>
      </c>
      <c r="F95" s="18">
        <v>0</v>
      </c>
      <c r="G95" s="18">
        <f t="shared" si="3"/>
        <v>2000</v>
      </c>
      <c r="H95" s="7"/>
      <c r="I95" s="7"/>
      <c r="J95" s="7"/>
      <c r="K95" s="7"/>
    </row>
    <row r="96" spans="1:11" s="8" customFormat="1" ht="13.5">
      <c r="A96" s="15" t="s">
        <v>1131</v>
      </c>
      <c r="B96" s="109" t="s">
        <v>4043</v>
      </c>
      <c r="C96" s="15" t="s">
        <v>4043</v>
      </c>
      <c r="D96" s="15" t="s">
        <v>4155</v>
      </c>
      <c r="E96" s="18">
        <v>8500</v>
      </c>
      <c r="F96" s="18">
        <v>0</v>
      </c>
      <c r="G96" s="18">
        <f t="shared" si="3"/>
        <v>8500</v>
      </c>
      <c r="H96" s="7"/>
      <c r="I96" s="7"/>
      <c r="J96" s="7"/>
      <c r="K96" s="7"/>
    </row>
    <row r="97" spans="1:11" s="8" customFormat="1" ht="13.5">
      <c r="A97" s="15" t="s">
        <v>1131</v>
      </c>
      <c r="B97" s="109" t="s">
        <v>3867</v>
      </c>
      <c r="C97" s="15" t="s">
        <v>3867</v>
      </c>
      <c r="D97" s="15" t="s">
        <v>4156</v>
      </c>
      <c r="E97" s="18">
        <v>1000</v>
      </c>
      <c r="F97" s="18">
        <v>0</v>
      </c>
      <c r="G97" s="18">
        <f t="shared" si="3"/>
        <v>1000</v>
      </c>
      <c r="H97" s="7"/>
      <c r="I97" s="7"/>
      <c r="J97" s="7"/>
      <c r="K97" s="7"/>
    </row>
    <row r="98" spans="1:11" s="8" customFormat="1" ht="13.5">
      <c r="A98" s="15" t="s">
        <v>1131</v>
      </c>
      <c r="B98" s="109" t="s">
        <v>3869</v>
      </c>
      <c r="C98" s="15" t="s">
        <v>3869</v>
      </c>
      <c r="D98" s="15" t="s">
        <v>4157</v>
      </c>
      <c r="E98" s="18">
        <v>4000</v>
      </c>
      <c r="F98" s="18">
        <v>0</v>
      </c>
      <c r="G98" s="18">
        <f t="shared" si="3"/>
        <v>4000</v>
      </c>
      <c r="H98" s="7"/>
      <c r="I98" s="7"/>
      <c r="J98" s="7"/>
      <c r="K98" s="7"/>
    </row>
    <row r="99" spans="1:11" s="8" customFormat="1" ht="13.5">
      <c r="A99" s="15" t="s">
        <v>1131</v>
      </c>
      <c r="B99" s="109" t="s">
        <v>3871</v>
      </c>
      <c r="C99" s="15" t="s">
        <v>3871</v>
      </c>
      <c r="D99" s="15" t="s">
        <v>4158</v>
      </c>
      <c r="E99" s="18">
        <v>29986.15</v>
      </c>
      <c r="F99" s="18">
        <v>0</v>
      </c>
      <c r="G99" s="18">
        <f t="shared" si="3"/>
        <v>29986.15</v>
      </c>
      <c r="H99" s="7"/>
      <c r="I99" s="7"/>
      <c r="J99" s="7"/>
      <c r="K99" s="7"/>
    </row>
    <row r="100" spans="1:11" s="8" customFormat="1" ht="13.5">
      <c r="A100" s="15" t="s">
        <v>1131</v>
      </c>
      <c r="B100" s="109" t="s">
        <v>3873</v>
      </c>
      <c r="C100" s="15" t="s">
        <v>3873</v>
      </c>
      <c r="D100" s="15" t="s">
        <v>4159</v>
      </c>
      <c r="E100" s="18">
        <v>2000</v>
      </c>
      <c r="F100" s="18">
        <v>0</v>
      </c>
      <c r="G100" s="18">
        <f t="shared" si="3"/>
        <v>2000</v>
      </c>
      <c r="H100" s="7"/>
      <c r="I100" s="7"/>
      <c r="J100" s="7"/>
      <c r="K100" s="7"/>
    </row>
    <row r="101" spans="1:11" s="8" customFormat="1" ht="13.5">
      <c r="A101" s="15" t="s">
        <v>1131</v>
      </c>
      <c r="B101" s="109" t="s">
        <v>3875</v>
      </c>
      <c r="C101" s="15" t="s">
        <v>3875</v>
      </c>
      <c r="D101" s="15" t="s">
        <v>4160</v>
      </c>
      <c r="E101" s="18">
        <v>7600</v>
      </c>
      <c r="F101" s="18">
        <v>0</v>
      </c>
      <c r="G101" s="18">
        <f t="shared" si="3"/>
        <v>7600</v>
      </c>
      <c r="H101" s="7"/>
      <c r="I101" s="7"/>
      <c r="J101" s="7"/>
      <c r="K101" s="7"/>
    </row>
    <row r="102" spans="1:11" s="8" customFormat="1" ht="13.5">
      <c r="A102" s="15" t="s">
        <v>1131</v>
      </c>
      <c r="B102" s="109" t="s">
        <v>3877</v>
      </c>
      <c r="C102" s="15" t="s">
        <v>3877</v>
      </c>
      <c r="D102" s="15" t="s">
        <v>4161</v>
      </c>
      <c r="E102" s="18">
        <v>5152</v>
      </c>
      <c r="F102" s="18">
        <v>0</v>
      </c>
      <c r="G102" s="18">
        <f t="shared" si="3"/>
        <v>5152</v>
      </c>
      <c r="H102" s="7"/>
      <c r="I102" s="7"/>
      <c r="J102" s="7"/>
      <c r="K102" s="7"/>
    </row>
    <row r="103" spans="1:11" s="8" customFormat="1" ht="13.5">
      <c r="A103" s="15" t="s">
        <v>1131</v>
      </c>
      <c r="B103" s="109" t="s">
        <v>3878</v>
      </c>
      <c r="C103" s="15" t="s">
        <v>3878</v>
      </c>
      <c r="D103" s="15" t="s">
        <v>4162</v>
      </c>
      <c r="E103" s="18">
        <v>4000</v>
      </c>
      <c r="F103" s="18">
        <v>0</v>
      </c>
      <c r="G103" s="18">
        <f t="shared" si="3"/>
        <v>4000</v>
      </c>
      <c r="H103" s="7"/>
      <c r="I103" s="7"/>
      <c r="J103" s="7"/>
      <c r="K103" s="7"/>
    </row>
    <row r="104" spans="1:11" s="8" customFormat="1" ht="13.5">
      <c r="A104" s="15" t="s">
        <v>1131</v>
      </c>
      <c r="B104" s="109" t="s">
        <v>3880</v>
      </c>
      <c r="C104" s="15" t="s">
        <v>3880</v>
      </c>
      <c r="D104" s="15" t="s">
        <v>4163</v>
      </c>
      <c r="E104" s="18">
        <v>2000</v>
      </c>
      <c r="F104" s="18">
        <v>0</v>
      </c>
      <c r="G104" s="18">
        <f t="shared" si="3"/>
        <v>2000</v>
      </c>
      <c r="H104" s="7"/>
      <c r="I104" s="7"/>
      <c r="J104" s="7"/>
      <c r="K104" s="7"/>
    </row>
    <row r="105" spans="1:11" s="8" customFormat="1" ht="13.5">
      <c r="A105" s="15" t="s">
        <v>1131</v>
      </c>
      <c r="B105" s="109" t="s">
        <v>3896</v>
      </c>
      <c r="C105" s="15" t="s">
        <v>3896</v>
      </c>
      <c r="D105" s="15" t="s">
        <v>4164</v>
      </c>
      <c r="E105" s="18">
        <v>1300</v>
      </c>
      <c r="F105" s="18">
        <v>0</v>
      </c>
      <c r="G105" s="18">
        <f t="shared" si="3"/>
        <v>1300</v>
      </c>
      <c r="H105" s="7"/>
      <c r="I105" s="7"/>
      <c r="J105" s="7"/>
      <c r="K105" s="7"/>
    </row>
    <row r="106" spans="1:11" s="8" customFormat="1" ht="13.5">
      <c r="A106" s="15" t="s">
        <v>1131</v>
      </c>
      <c r="B106" s="109" t="s">
        <v>3898</v>
      </c>
      <c r="C106" s="15" t="s">
        <v>3898</v>
      </c>
      <c r="D106" s="15" t="s">
        <v>4165</v>
      </c>
      <c r="E106" s="18">
        <v>950</v>
      </c>
      <c r="F106" s="18">
        <v>0</v>
      </c>
      <c r="G106" s="18">
        <f t="shared" si="3"/>
        <v>950</v>
      </c>
      <c r="H106" s="7"/>
      <c r="I106" s="7"/>
      <c r="J106" s="7"/>
      <c r="K106" s="7"/>
    </row>
    <row r="107" spans="1:11" s="8" customFormat="1" ht="13.5">
      <c r="A107" s="15" t="s">
        <v>1131</v>
      </c>
      <c r="B107" s="109" t="s">
        <v>3900</v>
      </c>
      <c r="C107" s="15" t="s">
        <v>3900</v>
      </c>
      <c r="D107" s="15" t="s">
        <v>4166</v>
      </c>
      <c r="E107" s="18">
        <v>120</v>
      </c>
      <c r="F107" s="18">
        <v>0</v>
      </c>
      <c r="G107" s="18">
        <f t="shared" si="3"/>
        <v>120</v>
      </c>
      <c r="H107" s="7"/>
      <c r="I107" s="7"/>
      <c r="J107" s="7"/>
      <c r="K107" s="7"/>
    </row>
    <row r="108" spans="1:11" s="8" customFormat="1" ht="13.5">
      <c r="A108" s="15" t="s">
        <v>1131</v>
      </c>
      <c r="B108" s="109" t="s">
        <v>3882</v>
      </c>
      <c r="C108" s="15" t="s">
        <v>3882</v>
      </c>
      <c r="D108" s="15" t="s">
        <v>4167</v>
      </c>
      <c r="E108" s="18">
        <v>17768.77</v>
      </c>
      <c r="F108" s="18">
        <v>0</v>
      </c>
      <c r="G108" s="18">
        <f t="shared" si="3"/>
        <v>17768.77</v>
      </c>
      <c r="H108" s="7"/>
      <c r="I108" s="7"/>
      <c r="J108" s="7"/>
      <c r="K108" s="7"/>
    </row>
    <row r="109" spans="1:11" s="8" customFormat="1" ht="13.5">
      <c r="A109" s="15" t="s">
        <v>1131</v>
      </c>
      <c r="B109" s="109" t="s">
        <v>3884</v>
      </c>
      <c r="C109" s="15" t="s">
        <v>3884</v>
      </c>
      <c r="D109" s="15" t="s">
        <v>4168</v>
      </c>
      <c r="E109" s="18">
        <v>16764</v>
      </c>
      <c r="F109" s="18">
        <v>0</v>
      </c>
      <c r="G109" s="18">
        <f t="shared" si="3"/>
        <v>16764</v>
      </c>
      <c r="H109" s="7"/>
      <c r="I109" s="7"/>
      <c r="J109" s="7"/>
      <c r="K109" s="7"/>
    </row>
    <row r="110" spans="1:11" s="8" customFormat="1" ht="13.5">
      <c r="A110" s="15" t="s">
        <v>1131</v>
      </c>
      <c r="B110" s="109" t="s">
        <v>3904</v>
      </c>
      <c r="C110" s="15" t="s">
        <v>3904</v>
      </c>
      <c r="D110" s="15" t="s">
        <v>4169</v>
      </c>
      <c r="E110" s="18">
        <v>3500</v>
      </c>
      <c r="F110" s="18">
        <v>0</v>
      </c>
      <c r="G110" s="18">
        <f t="shared" si="3"/>
        <v>3500</v>
      </c>
      <c r="H110" s="7"/>
      <c r="I110" s="7"/>
      <c r="J110" s="7"/>
      <c r="K110" s="7"/>
    </row>
    <row r="111" spans="1:11" s="8" customFormat="1" ht="13.5">
      <c r="A111" s="15" t="s">
        <v>1131</v>
      </c>
      <c r="B111" s="109" t="s">
        <v>4050</v>
      </c>
      <c r="C111" s="15" t="s">
        <v>4050</v>
      </c>
      <c r="D111" s="15" t="s">
        <v>4170</v>
      </c>
      <c r="E111" s="18">
        <v>11578</v>
      </c>
      <c r="F111" s="18">
        <v>0</v>
      </c>
      <c r="G111" s="18">
        <f t="shared" si="3"/>
        <v>11578</v>
      </c>
      <c r="H111" s="7"/>
      <c r="I111" s="7"/>
      <c r="J111" s="7"/>
      <c r="K111" s="7"/>
    </row>
    <row r="112" spans="1:11" s="8" customFormat="1" ht="13.5">
      <c r="A112" s="15" t="s">
        <v>1131</v>
      </c>
      <c r="B112" s="109" t="s">
        <v>3906</v>
      </c>
      <c r="C112" s="15" t="s">
        <v>3906</v>
      </c>
      <c r="D112" s="15" t="s">
        <v>4171</v>
      </c>
      <c r="E112" s="18">
        <v>2000</v>
      </c>
      <c r="F112" s="18">
        <v>0</v>
      </c>
      <c r="G112" s="18">
        <f t="shared" si="3"/>
        <v>2000</v>
      </c>
      <c r="H112" s="7"/>
      <c r="I112" s="7"/>
      <c r="J112" s="7"/>
      <c r="K112" s="7"/>
    </row>
    <row r="113" spans="1:11" s="8" customFormat="1" ht="13.5">
      <c r="A113" s="15" t="s">
        <v>1131</v>
      </c>
      <c r="B113" s="109" t="s">
        <v>3908</v>
      </c>
      <c r="C113" s="15" t="s">
        <v>3908</v>
      </c>
      <c r="D113" s="15" t="s">
        <v>4172</v>
      </c>
      <c r="E113" s="18">
        <v>19227.75</v>
      </c>
      <c r="F113" s="18">
        <v>0</v>
      </c>
      <c r="G113" s="18">
        <f t="shared" si="3"/>
        <v>19227.75</v>
      </c>
      <c r="H113" s="7"/>
      <c r="I113" s="7"/>
      <c r="J113" s="7"/>
      <c r="K113" s="7"/>
    </row>
    <row r="114" spans="1:11" s="8" customFormat="1" ht="13.5">
      <c r="A114" s="15" t="s">
        <v>1131</v>
      </c>
      <c r="B114" s="109" t="s">
        <v>3910</v>
      </c>
      <c r="C114" s="15" t="s">
        <v>3910</v>
      </c>
      <c r="D114" s="15" t="s">
        <v>4173</v>
      </c>
      <c r="E114" s="18">
        <v>3000</v>
      </c>
      <c r="F114" s="18">
        <v>0</v>
      </c>
      <c r="G114" s="18">
        <f t="shared" si="3"/>
        <v>3000</v>
      </c>
      <c r="H114" s="7"/>
      <c r="I114" s="7"/>
      <c r="J114" s="7"/>
      <c r="K114" s="7"/>
    </row>
    <row r="115" spans="1:11" s="8" customFormat="1" ht="13.5">
      <c r="A115" s="15" t="s">
        <v>1131</v>
      </c>
      <c r="B115" s="109" t="s">
        <v>3912</v>
      </c>
      <c r="C115" s="15" t="s">
        <v>3912</v>
      </c>
      <c r="D115" s="15" t="s">
        <v>4174</v>
      </c>
      <c r="E115" s="18">
        <v>1500</v>
      </c>
      <c r="F115" s="18">
        <v>0</v>
      </c>
      <c r="G115" s="18">
        <f t="shared" si="3"/>
        <v>1500</v>
      </c>
      <c r="H115" s="7"/>
      <c r="I115" s="7"/>
      <c r="J115" s="7"/>
      <c r="K115" s="7"/>
    </row>
    <row r="116" spans="1:11" s="8" customFormat="1" ht="13.5">
      <c r="A116" s="15" t="s">
        <v>1131</v>
      </c>
      <c r="B116" s="109" t="s">
        <v>3914</v>
      </c>
      <c r="C116" s="15" t="s">
        <v>3914</v>
      </c>
      <c r="D116" s="15" t="s">
        <v>4175</v>
      </c>
      <c r="E116" s="18">
        <v>10000</v>
      </c>
      <c r="F116" s="18">
        <v>0</v>
      </c>
      <c r="G116" s="18">
        <f t="shared" si="3"/>
        <v>10000</v>
      </c>
      <c r="H116" s="7"/>
      <c r="I116" s="7"/>
      <c r="J116" s="7"/>
      <c r="K116" s="7"/>
    </row>
    <row r="117" spans="1:11" s="8" customFormat="1" ht="13.5">
      <c r="A117" s="15" t="s">
        <v>1131</v>
      </c>
      <c r="B117" s="109" t="s">
        <v>3916</v>
      </c>
      <c r="C117" s="15" t="s">
        <v>3916</v>
      </c>
      <c r="D117" s="15" t="s">
        <v>4176</v>
      </c>
      <c r="E117" s="18">
        <v>2759.05</v>
      </c>
      <c r="F117" s="18">
        <v>0</v>
      </c>
      <c r="G117" s="18">
        <f t="shared" si="3"/>
        <v>2759.05</v>
      </c>
      <c r="H117" s="7"/>
      <c r="I117" s="7"/>
      <c r="J117" s="7"/>
      <c r="K117" s="7"/>
    </row>
    <row r="118" spans="1:11" s="8" customFormat="1" ht="13.5">
      <c r="A118" s="15" t="s">
        <v>1131</v>
      </c>
      <c r="B118" s="109" t="s">
        <v>3918</v>
      </c>
      <c r="C118" s="15" t="s">
        <v>3918</v>
      </c>
      <c r="D118" s="15" t="s">
        <v>4177</v>
      </c>
      <c r="E118" s="18">
        <v>5524.1</v>
      </c>
      <c r="F118" s="18">
        <v>0</v>
      </c>
      <c r="G118" s="18">
        <f t="shared" si="3"/>
        <v>5524.1</v>
      </c>
      <c r="H118" s="7"/>
      <c r="I118" s="7"/>
      <c r="J118" s="7"/>
      <c r="K118" s="7"/>
    </row>
    <row r="119" spans="1:11" s="8" customFormat="1" ht="13.5">
      <c r="A119" s="15" t="s">
        <v>1131</v>
      </c>
      <c r="B119" s="109" t="s">
        <v>3920</v>
      </c>
      <c r="C119" s="15" t="s">
        <v>3920</v>
      </c>
      <c r="D119" s="15" t="s">
        <v>4178</v>
      </c>
      <c r="E119" s="18">
        <v>2000</v>
      </c>
      <c r="F119" s="18">
        <v>0</v>
      </c>
      <c r="G119" s="18">
        <f t="shared" si="3"/>
        <v>2000</v>
      </c>
      <c r="H119" s="7"/>
      <c r="I119" s="7"/>
      <c r="J119" s="7"/>
      <c r="K119" s="7"/>
    </row>
    <row r="120" spans="1:11" s="8" customFormat="1" ht="13.5">
      <c r="A120" s="15" t="s">
        <v>1131</v>
      </c>
      <c r="B120" s="109" t="s">
        <v>3922</v>
      </c>
      <c r="C120" s="15" t="s">
        <v>3922</v>
      </c>
      <c r="D120" s="15" t="s">
        <v>4179</v>
      </c>
      <c r="E120" s="18">
        <v>978.77</v>
      </c>
      <c r="F120" s="18">
        <v>0</v>
      </c>
      <c r="G120" s="18">
        <f t="shared" si="3"/>
        <v>978.77</v>
      </c>
      <c r="H120" s="7"/>
      <c r="I120" s="7"/>
      <c r="J120" s="7"/>
      <c r="K120" s="7"/>
    </row>
    <row r="121" spans="1:11" s="8" customFormat="1" ht="13.5">
      <c r="A121" s="15" t="s">
        <v>1131</v>
      </c>
      <c r="B121" s="109" t="s">
        <v>3924</v>
      </c>
      <c r="C121" s="15" t="s">
        <v>3924</v>
      </c>
      <c r="D121" s="15" t="s">
        <v>4180</v>
      </c>
      <c r="E121" s="18">
        <v>8619.46</v>
      </c>
      <c r="F121" s="18">
        <v>0</v>
      </c>
      <c r="G121" s="18">
        <f t="shared" si="3"/>
        <v>8619.46</v>
      </c>
      <c r="H121" s="7"/>
      <c r="I121" s="7"/>
      <c r="J121" s="7"/>
      <c r="K121" s="7"/>
    </row>
    <row r="122" spans="1:11" s="8" customFormat="1" ht="13.5">
      <c r="A122" s="15" t="s">
        <v>1131</v>
      </c>
      <c r="B122" s="109" t="s">
        <v>3998</v>
      </c>
      <c r="C122" s="15" t="s">
        <v>3998</v>
      </c>
      <c r="D122" s="15" t="s">
        <v>4181</v>
      </c>
      <c r="E122" s="18">
        <v>2000</v>
      </c>
      <c r="F122" s="18">
        <v>0</v>
      </c>
      <c r="G122" s="18">
        <f t="shared" si="3"/>
        <v>2000</v>
      </c>
      <c r="H122" s="7"/>
      <c r="I122" s="7"/>
      <c r="J122" s="7"/>
      <c r="K122" s="7"/>
    </row>
    <row r="123" spans="1:11" s="8" customFormat="1" ht="13.5">
      <c r="A123" s="15" t="s">
        <v>1131</v>
      </c>
      <c r="B123" s="109" t="s">
        <v>4000</v>
      </c>
      <c r="C123" s="15" t="s">
        <v>4000</v>
      </c>
      <c r="D123" s="15" t="s">
        <v>4182</v>
      </c>
      <c r="E123" s="18">
        <v>2500</v>
      </c>
      <c r="F123" s="18">
        <v>0</v>
      </c>
      <c r="G123" s="18">
        <f t="shared" si="3"/>
        <v>2500</v>
      </c>
      <c r="H123" s="7"/>
      <c r="I123" s="7"/>
      <c r="J123" s="7"/>
      <c r="K123" s="7"/>
    </row>
    <row r="124" spans="1:11" s="8" customFormat="1" ht="13.5">
      <c r="A124" s="15" t="s">
        <v>1131</v>
      </c>
      <c r="B124" s="109" t="s">
        <v>4002</v>
      </c>
      <c r="C124" s="15" t="s">
        <v>4002</v>
      </c>
      <c r="D124" s="15" t="s">
        <v>4183</v>
      </c>
      <c r="E124" s="18">
        <v>18711</v>
      </c>
      <c r="F124" s="18">
        <v>0</v>
      </c>
      <c r="G124" s="18">
        <f t="shared" si="3"/>
        <v>18711</v>
      </c>
      <c r="H124" s="7"/>
      <c r="I124" s="7"/>
      <c r="J124" s="7"/>
      <c r="K124" s="7"/>
    </row>
    <row r="125" spans="1:11" s="8" customFormat="1" ht="13.5">
      <c r="A125" s="15" t="s">
        <v>1131</v>
      </c>
      <c r="B125" s="109" t="s">
        <v>4004</v>
      </c>
      <c r="C125" s="15" t="s">
        <v>4004</v>
      </c>
      <c r="D125" s="15" t="s">
        <v>4184</v>
      </c>
      <c r="E125" s="18">
        <v>2000</v>
      </c>
      <c r="F125" s="18">
        <v>0</v>
      </c>
      <c r="G125" s="18">
        <f t="shared" si="3"/>
        <v>2000</v>
      </c>
      <c r="H125" s="7"/>
      <c r="I125" s="7"/>
      <c r="J125" s="7"/>
      <c r="K125" s="7"/>
    </row>
    <row r="126" spans="1:11" s="8" customFormat="1" ht="13.5">
      <c r="A126" s="15" t="s">
        <v>1131</v>
      </c>
      <c r="B126" s="109" t="s">
        <v>4185</v>
      </c>
      <c r="C126" s="15" t="s">
        <v>4185</v>
      </c>
      <c r="D126" s="15" t="s">
        <v>4186</v>
      </c>
      <c r="E126" s="18">
        <v>30000</v>
      </c>
      <c r="F126" s="18">
        <v>0</v>
      </c>
      <c r="G126" s="18">
        <f t="shared" si="3"/>
        <v>30000</v>
      </c>
      <c r="H126" s="7"/>
      <c r="I126" s="7"/>
      <c r="J126" s="7"/>
      <c r="K126" s="7"/>
    </row>
    <row r="127" spans="1:11" s="8" customFormat="1" ht="13.5">
      <c r="A127" s="15" t="s">
        <v>1131</v>
      </c>
      <c r="B127" s="109" t="s">
        <v>4006</v>
      </c>
      <c r="C127" s="15" t="s">
        <v>4006</v>
      </c>
      <c r="D127" s="15" t="s">
        <v>4187</v>
      </c>
      <c r="E127" s="18">
        <v>30000</v>
      </c>
      <c r="F127" s="18">
        <v>0</v>
      </c>
      <c r="G127" s="18">
        <f t="shared" si="3"/>
        <v>30000</v>
      </c>
      <c r="H127" s="7"/>
      <c r="I127" s="7"/>
      <c r="J127" s="7"/>
      <c r="K127" s="7"/>
    </row>
    <row r="128" spans="1:11" s="8" customFormat="1" ht="13.5">
      <c r="A128" s="15" t="s">
        <v>1131</v>
      </c>
      <c r="B128" s="109" t="s">
        <v>4008</v>
      </c>
      <c r="C128" s="15" t="s">
        <v>4008</v>
      </c>
      <c r="D128" s="15" t="s">
        <v>4188</v>
      </c>
      <c r="E128" s="18">
        <v>2500</v>
      </c>
      <c r="F128" s="18">
        <v>0</v>
      </c>
      <c r="G128" s="18">
        <f t="shared" si="3"/>
        <v>2500</v>
      </c>
      <c r="H128" s="7"/>
      <c r="I128" s="7"/>
      <c r="J128" s="7"/>
      <c r="K128" s="7"/>
    </row>
    <row r="129" spans="1:11" s="8" customFormat="1" ht="13.5">
      <c r="A129" s="15"/>
      <c r="B129" s="15"/>
      <c r="C129" s="15"/>
      <c r="D129" s="108" t="s">
        <v>3886</v>
      </c>
      <c r="E129" s="50">
        <f>SUM(E88:E128)</f>
        <v>353851.55</v>
      </c>
      <c r="F129" s="50">
        <f>SUM(F88:F128)</f>
        <v>0</v>
      </c>
      <c r="G129" s="50">
        <f>SUM(G88:G128)</f>
        <v>353851.55</v>
      </c>
      <c r="H129" s="7"/>
      <c r="I129" s="7"/>
      <c r="J129" s="7"/>
      <c r="K129" s="7"/>
    </row>
    <row r="130" spans="1:11" s="8" customFormat="1" ht="13.5">
      <c r="A130" s="15" t="s">
        <v>1132</v>
      </c>
      <c r="B130" s="109" t="s">
        <v>3852</v>
      </c>
      <c r="C130" s="15" t="s">
        <v>3852</v>
      </c>
      <c r="D130" s="15" t="s">
        <v>4190</v>
      </c>
      <c r="E130" s="34">
        <v>45000</v>
      </c>
      <c r="F130" s="34">
        <v>0</v>
      </c>
      <c r="G130" s="34">
        <f>+E130-F130</f>
        <v>45000</v>
      </c>
      <c r="H130" s="7"/>
      <c r="I130" s="7"/>
      <c r="J130" s="7"/>
      <c r="K130" s="7"/>
    </row>
    <row r="131" spans="1:11" s="8" customFormat="1" ht="13.5">
      <c r="A131" s="15" t="s">
        <v>1132</v>
      </c>
      <c r="B131" s="109" t="s">
        <v>3854</v>
      </c>
      <c r="C131" s="15" t="s">
        <v>3854</v>
      </c>
      <c r="D131" s="15" t="s">
        <v>4191</v>
      </c>
      <c r="E131" s="18">
        <v>26545</v>
      </c>
      <c r="F131" s="18">
        <v>0</v>
      </c>
      <c r="G131" s="18">
        <f>+E131-F131</f>
        <v>26545</v>
      </c>
      <c r="H131" s="7"/>
      <c r="I131" s="7"/>
      <c r="J131" s="7"/>
      <c r="K131" s="7"/>
    </row>
    <row r="132" spans="1:11" s="8" customFormat="1" ht="13.5">
      <c r="A132" s="15"/>
      <c r="B132" s="15"/>
      <c r="C132" s="15"/>
      <c r="D132" s="108" t="s">
        <v>3886</v>
      </c>
      <c r="E132" s="50">
        <f>SUM(E130:E131)</f>
        <v>71545</v>
      </c>
      <c r="F132" s="50">
        <f>SUM(F130:F131)</f>
        <v>0</v>
      </c>
      <c r="G132" s="50">
        <f>SUM(G130:G131)</f>
        <v>71545</v>
      </c>
      <c r="H132" s="7"/>
      <c r="I132" s="7"/>
      <c r="J132" s="7"/>
      <c r="K132" s="7"/>
    </row>
    <row r="133" spans="1:11" s="8" customFormat="1" ht="13.5">
      <c r="A133" s="15" t="s">
        <v>1149</v>
      </c>
      <c r="B133" s="109" t="s">
        <v>3852</v>
      </c>
      <c r="C133" s="15" t="s">
        <v>3852</v>
      </c>
      <c r="D133" s="15" t="s">
        <v>4199</v>
      </c>
      <c r="E133" s="34">
        <v>1300</v>
      </c>
      <c r="F133" s="34">
        <v>0</v>
      </c>
      <c r="G133" s="34">
        <f aca="true" t="shared" si="4" ref="G133:G139">+E133-F133</f>
        <v>1300</v>
      </c>
      <c r="H133" s="7"/>
      <c r="I133" s="7"/>
      <c r="J133" s="7"/>
      <c r="K133" s="7"/>
    </row>
    <row r="134" spans="1:11" s="8" customFormat="1" ht="13.5">
      <c r="A134" s="15" t="s">
        <v>1149</v>
      </c>
      <c r="B134" s="109" t="s">
        <v>3854</v>
      </c>
      <c r="C134" s="15" t="s">
        <v>3854</v>
      </c>
      <c r="D134" s="15" t="s">
        <v>4200</v>
      </c>
      <c r="E134" s="18">
        <v>12550</v>
      </c>
      <c r="F134" s="18">
        <v>0</v>
      </c>
      <c r="G134" s="18">
        <f t="shared" si="4"/>
        <v>12550</v>
      </c>
      <c r="H134" s="7"/>
      <c r="I134" s="7"/>
      <c r="J134" s="7"/>
      <c r="K134" s="7"/>
    </row>
    <row r="135" spans="1:11" s="8" customFormat="1" ht="13.5">
      <c r="A135" s="15" t="s">
        <v>1149</v>
      </c>
      <c r="B135" s="109" t="s">
        <v>3858</v>
      </c>
      <c r="C135" s="15" t="s">
        <v>3858</v>
      </c>
      <c r="D135" s="15" t="s">
        <v>4202</v>
      </c>
      <c r="E135" s="18">
        <v>2516.41</v>
      </c>
      <c r="F135" s="18">
        <v>0</v>
      </c>
      <c r="G135" s="18">
        <f t="shared" si="4"/>
        <v>2516.41</v>
      </c>
      <c r="H135" s="7"/>
      <c r="I135" s="7"/>
      <c r="J135" s="7"/>
      <c r="K135" s="7"/>
    </row>
    <row r="136" spans="1:11" s="8" customFormat="1" ht="13.5">
      <c r="A136" s="15" t="s">
        <v>1149</v>
      </c>
      <c r="B136" s="109" t="s">
        <v>3859</v>
      </c>
      <c r="C136" s="15" t="s">
        <v>3859</v>
      </c>
      <c r="D136" s="15" t="s">
        <v>4203</v>
      </c>
      <c r="E136" s="18">
        <v>1750</v>
      </c>
      <c r="F136" s="18">
        <v>0</v>
      </c>
      <c r="G136" s="18">
        <f t="shared" si="4"/>
        <v>1750</v>
      </c>
      <c r="H136" s="7"/>
      <c r="I136" s="7"/>
      <c r="J136" s="7"/>
      <c r="K136" s="7"/>
    </row>
    <row r="137" spans="1:11" s="8" customFormat="1" ht="13.5">
      <c r="A137" s="15" t="s">
        <v>1149</v>
      </c>
      <c r="B137" s="109" t="s">
        <v>3861</v>
      </c>
      <c r="C137" s="15" t="s">
        <v>3861</v>
      </c>
      <c r="D137" s="15" t="s">
        <v>4204</v>
      </c>
      <c r="E137" s="18">
        <v>8257.62</v>
      </c>
      <c r="F137" s="18">
        <v>0</v>
      </c>
      <c r="G137" s="18">
        <f t="shared" si="4"/>
        <v>8257.62</v>
      </c>
      <c r="H137" s="7"/>
      <c r="I137" s="7"/>
      <c r="J137" s="7"/>
      <c r="K137" s="7"/>
    </row>
    <row r="138" spans="1:11" s="8" customFormat="1" ht="13.5">
      <c r="A138" s="15" t="s">
        <v>1149</v>
      </c>
      <c r="B138" s="109" t="s">
        <v>3863</v>
      </c>
      <c r="C138" s="15" t="s">
        <v>3863</v>
      </c>
      <c r="D138" s="15" t="s">
        <v>4205</v>
      </c>
      <c r="E138" s="18">
        <v>14375</v>
      </c>
      <c r="F138" s="18">
        <v>0</v>
      </c>
      <c r="G138" s="18">
        <f t="shared" si="4"/>
        <v>14375</v>
      </c>
      <c r="H138" s="7"/>
      <c r="I138" s="7"/>
      <c r="J138" s="7"/>
      <c r="K138" s="7"/>
    </row>
    <row r="139" spans="1:11" s="8" customFormat="1" ht="13.5">
      <c r="A139" s="15" t="s">
        <v>1149</v>
      </c>
      <c r="B139" s="109" t="s">
        <v>3865</v>
      </c>
      <c r="C139" s="15" t="s">
        <v>3865</v>
      </c>
      <c r="D139" s="15" t="s">
        <v>4206</v>
      </c>
      <c r="E139" s="18">
        <v>3000</v>
      </c>
      <c r="F139" s="18">
        <v>0</v>
      </c>
      <c r="G139" s="18">
        <f t="shared" si="4"/>
        <v>3000</v>
      </c>
      <c r="H139" s="7"/>
      <c r="I139" s="7"/>
      <c r="J139" s="7"/>
      <c r="K139" s="7"/>
    </row>
    <row r="140" spans="1:11" s="8" customFormat="1" ht="13.5">
      <c r="A140" s="15"/>
      <c r="B140" s="15"/>
      <c r="C140" s="15"/>
      <c r="D140" s="108" t="s">
        <v>3886</v>
      </c>
      <c r="E140" s="50">
        <f>SUM(E133:E139)</f>
        <v>43749.03</v>
      </c>
      <c r="F140" s="50">
        <f>SUM(F133:F139)</f>
        <v>0</v>
      </c>
      <c r="G140" s="50">
        <f>SUM(G133:G139)</f>
        <v>43749.03</v>
      </c>
      <c r="H140" s="7"/>
      <c r="I140" s="7"/>
      <c r="J140" s="7"/>
      <c r="K140" s="7"/>
    </row>
    <row r="141" spans="1:11" s="8" customFormat="1" ht="13.5">
      <c r="A141" s="15" t="s">
        <v>1133</v>
      </c>
      <c r="B141" s="109" t="s">
        <v>3852</v>
      </c>
      <c r="C141" s="15" t="s">
        <v>3852</v>
      </c>
      <c r="D141" s="15" t="s">
        <v>4207</v>
      </c>
      <c r="E141" s="34">
        <v>116364.83</v>
      </c>
      <c r="F141" s="34">
        <v>0</v>
      </c>
      <c r="G141" s="34">
        <f aca="true" t="shared" si="5" ref="G141:G167">+E141-F141</f>
        <v>116364.83</v>
      </c>
      <c r="H141" s="7"/>
      <c r="I141" s="7"/>
      <c r="J141" s="7"/>
      <c r="K141" s="7"/>
    </row>
    <row r="142" spans="1:11" s="8" customFormat="1" ht="13.5">
      <c r="A142" s="15" t="s">
        <v>1133</v>
      </c>
      <c r="B142" s="109" t="s">
        <v>3854</v>
      </c>
      <c r="C142" s="15" t="s">
        <v>3854</v>
      </c>
      <c r="D142" s="15" t="s">
        <v>4208</v>
      </c>
      <c r="E142" s="18">
        <v>24000</v>
      </c>
      <c r="F142" s="18">
        <v>0</v>
      </c>
      <c r="G142" s="18">
        <f t="shared" si="5"/>
        <v>24000</v>
      </c>
      <c r="H142" s="7"/>
      <c r="I142" s="7"/>
      <c r="J142" s="7"/>
      <c r="K142" s="7"/>
    </row>
    <row r="143" spans="1:11" s="8" customFormat="1" ht="13.5">
      <c r="A143" s="15" t="s">
        <v>1133</v>
      </c>
      <c r="B143" s="109" t="s">
        <v>3856</v>
      </c>
      <c r="C143" s="15" t="s">
        <v>3856</v>
      </c>
      <c r="D143" s="15" t="s">
        <v>4209</v>
      </c>
      <c r="E143" s="18">
        <v>6000</v>
      </c>
      <c r="F143" s="18">
        <v>0</v>
      </c>
      <c r="G143" s="18">
        <f t="shared" si="5"/>
        <v>6000</v>
      </c>
      <c r="H143" s="7"/>
      <c r="I143" s="7"/>
      <c r="J143" s="7"/>
      <c r="K143" s="7"/>
    </row>
    <row r="144" spans="1:11" s="8" customFormat="1" ht="13.5">
      <c r="A144" s="15" t="s">
        <v>1133</v>
      </c>
      <c r="B144" s="109" t="s">
        <v>3858</v>
      </c>
      <c r="C144" s="15" t="s">
        <v>3858</v>
      </c>
      <c r="D144" s="15" t="s">
        <v>4210</v>
      </c>
      <c r="E144" s="18">
        <v>11000</v>
      </c>
      <c r="F144" s="18">
        <v>0</v>
      </c>
      <c r="G144" s="18">
        <f t="shared" si="5"/>
        <v>11000</v>
      </c>
      <c r="H144" s="7"/>
      <c r="I144" s="7"/>
      <c r="J144" s="7"/>
      <c r="K144" s="7"/>
    </row>
    <row r="145" spans="1:11" s="8" customFormat="1" ht="13.5">
      <c r="A145" s="15" t="s">
        <v>1133</v>
      </c>
      <c r="B145" s="109" t="s">
        <v>3859</v>
      </c>
      <c r="C145" s="15" t="s">
        <v>3859</v>
      </c>
      <c r="D145" s="15" t="s">
        <v>4211</v>
      </c>
      <c r="E145" s="18">
        <v>11000</v>
      </c>
      <c r="F145" s="18">
        <v>0</v>
      </c>
      <c r="G145" s="18">
        <f t="shared" si="5"/>
        <v>11000</v>
      </c>
      <c r="H145" s="7"/>
      <c r="I145" s="7"/>
      <c r="J145" s="7"/>
      <c r="K145" s="7"/>
    </row>
    <row r="146" spans="1:11" s="8" customFormat="1" ht="13.5">
      <c r="A146" s="15" t="s">
        <v>1133</v>
      </c>
      <c r="B146" s="109" t="s">
        <v>3861</v>
      </c>
      <c r="C146" s="15" t="s">
        <v>3861</v>
      </c>
      <c r="D146" s="15" t="s">
        <v>4212</v>
      </c>
      <c r="E146" s="18">
        <v>4.52</v>
      </c>
      <c r="F146" s="18">
        <v>0</v>
      </c>
      <c r="G146" s="18">
        <f t="shared" si="5"/>
        <v>4.52</v>
      </c>
      <c r="H146" s="7"/>
      <c r="I146" s="7"/>
      <c r="J146" s="7"/>
      <c r="K146" s="7"/>
    </row>
    <row r="147" spans="1:11" s="8" customFormat="1" ht="13.5">
      <c r="A147" s="15" t="s">
        <v>1133</v>
      </c>
      <c r="B147" s="109" t="s">
        <v>3863</v>
      </c>
      <c r="C147" s="15" t="s">
        <v>3863</v>
      </c>
      <c r="D147" s="15" t="s">
        <v>4213</v>
      </c>
      <c r="E147" s="18">
        <v>236475.48</v>
      </c>
      <c r="F147" s="18">
        <v>0</v>
      </c>
      <c r="G147" s="18">
        <f t="shared" si="5"/>
        <v>236475.48</v>
      </c>
      <c r="H147" s="7"/>
      <c r="I147" s="7"/>
      <c r="J147" s="7"/>
      <c r="K147" s="7"/>
    </row>
    <row r="148" spans="1:11" s="8" customFormat="1" ht="13.5">
      <c r="A148" s="15" t="s">
        <v>1133</v>
      </c>
      <c r="B148" s="109" t="s">
        <v>3865</v>
      </c>
      <c r="C148" s="15" t="s">
        <v>3865</v>
      </c>
      <c r="D148" s="15" t="s">
        <v>4214</v>
      </c>
      <c r="E148" s="18">
        <v>20500</v>
      </c>
      <c r="F148" s="18">
        <v>0</v>
      </c>
      <c r="G148" s="18">
        <f t="shared" si="5"/>
        <v>20500</v>
      </c>
      <c r="H148" s="7"/>
      <c r="I148" s="7"/>
      <c r="J148" s="7"/>
      <c r="K148" s="7"/>
    </row>
    <row r="149" spans="1:11" s="8" customFormat="1" ht="13.5">
      <c r="A149" s="15" t="s">
        <v>1133</v>
      </c>
      <c r="B149" s="109" t="s">
        <v>4043</v>
      </c>
      <c r="C149" s="15" t="s">
        <v>4043</v>
      </c>
      <c r="D149" s="15" t="s">
        <v>4215</v>
      </c>
      <c r="E149" s="18">
        <v>21000</v>
      </c>
      <c r="F149" s="18">
        <v>0</v>
      </c>
      <c r="G149" s="18">
        <f t="shared" si="5"/>
        <v>21000</v>
      </c>
      <c r="H149" s="7"/>
      <c r="I149" s="7"/>
      <c r="J149" s="7"/>
      <c r="K149" s="7"/>
    </row>
    <row r="150" spans="1:11" s="8" customFormat="1" ht="13.5">
      <c r="A150" s="15" t="s">
        <v>1133</v>
      </c>
      <c r="B150" s="109" t="s">
        <v>3867</v>
      </c>
      <c r="C150" s="15" t="s">
        <v>3867</v>
      </c>
      <c r="D150" s="15" t="s">
        <v>4216</v>
      </c>
      <c r="E150" s="18">
        <v>51962.54</v>
      </c>
      <c r="F150" s="18">
        <v>0</v>
      </c>
      <c r="G150" s="18">
        <f t="shared" si="5"/>
        <v>51962.54</v>
      </c>
      <c r="H150" s="7"/>
      <c r="I150" s="7"/>
      <c r="J150" s="7"/>
      <c r="K150" s="7"/>
    </row>
    <row r="151" spans="1:11" s="8" customFormat="1" ht="13.5">
      <c r="A151" s="15" t="s">
        <v>1133</v>
      </c>
      <c r="B151" s="109" t="s">
        <v>3869</v>
      </c>
      <c r="C151" s="15" t="s">
        <v>3869</v>
      </c>
      <c r="D151" s="15" t="s">
        <v>4217</v>
      </c>
      <c r="E151" s="18">
        <v>5200</v>
      </c>
      <c r="F151" s="18">
        <v>0</v>
      </c>
      <c r="G151" s="18">
        <f t="shared" si="5"/>
        <v>5200</v>
      </c>
      <c r="H151" s="7"/>
      <c r="I151" s="7"/>
      <c r="J151" s="7"/>
      <c r="K151" s="7"/>
    </row>
    <row r="152" spans="1:11" s="8" customFormat="1" ht="13.5">
      <c r="A152" s="15" t="s">
        <v>1133</v>
      </c>
      <c r="B152" s="109" t="s">
        <v>3871</v>
      </c>
      <c r="C152" s="15" t="s">
        <v>3871</v>
      </c>
      <c r="D152" s="15" t="s">
        <v>4218</v>
      </c>
      <c r="E152" s="18">
        <v>31985</v>
      </c>
      <c r="F152" s="18">
        <v>0</v>
      </c>
      <c r="G152" s="18">
        <f t="shared" si="5"/>
        <v>31985</v>
      </c>
      <c r="H152" s="7"/>
      <c r="I152" s="7"/>
      <c r="J152" s="7"/>
      <c r="K152" s="7"/>
    </row>
    <row r="153" spans="1:11" s="8" customFormat="1" ht="13.5">
      <c r="A153" s="15" t="s">
        <v>1133</v>
      </c>
      <c r="B153" s="109" t="s">
        <v>3873</v>
      </c>
      <c r="C153" s="15" t="s">
        <v>3873</v>
      </c>
      <c r="D153" s="15" t="s">
        <v>4219</v>
      </c>
      <c r="E153" s="18">
        <v>2376.47</v>
      </c>
      <c r="F153" s="18">
        <v>0</v>
      </c>
      <c r="G153" s="18">
        <f t="shared" si="5"/>
        <v>2376.47</v>
      </c>
      <c r="H153" s="7"/>
      <c r="I153" s="7"/>
      <c r="J153" s="7"/>
      <c r="K153" s="7"/>
    </row>
    <row r="154" spans="1:11" s="8" customFormat="1" ht="13.5">
      <c r="A154" s="15" t="s">
        <v>1133</v>
      </c>
      <c r="B154" s="109" t="s">
        <v>3875</v>
      </c>
      <c r="C154" s="15" t="s">
        <v>3875</v>
      </c>
      <c r="D154" s="15" t="s">
        <v>4220</v>
      </c>
      <c r="E154" s="18">
        <v>52000</v>
      </c>
      <c r="F154" s="18">
        <v>0</v>
      </c>
      <c r="G154" s="18">
        <f t="shared" si="5"/>
        <v>52000</v>
      </c>
      <c r="H154" s="7"/>
      <c r="I154" s="7"/>
      <c r="J154" s="7"/>
      <c r="K154" s="7"/>
    </row>
    <row r="155" spans="1:11" s="8" customFormat="1" ht="13.5">
      <c r="A155" s="15" t="s">
        <v>1133</v>
      </c>
      <c r="B155" s="109" t="s">
        <v>3877</v>
      </c>
      <c r="C155" s="15" t="s">
        <v>3877</v>
      </c>
      <c r="D155" s="15" t="s">
        <v>4221</v>
      </c>
      <c r="E155" s="18">
        <v>9190.5</v>
      </c>
      <c r="F155" s="18">
        <v>0</v>
      </c>
      <c r="G155" s="18">
        <f t="shared" si="5"/>
        <v>9190.5</v>
      </c>
      <c r="H155" s="7"/>
      <c r="I155" s="7"/>
      <c r="J155" s="7"/>
      <c r="K155" s="7"/>
    </row>
    <row r="156" spans="1:11" s="8" customFormat="1" ht="13.5">
      <c r="A156" s="15" t="s">
        <v>1133</v>
      </c>
      <c r="B156" s="109" t="s">
        <v>3878</v>
      </c>
      <c r="C156" s="15" t="s">
        <v>3878</v>
      </c>
      <c r="D156" s="15" t="s">
        <v>4222</v>
      </c>
      <c r="E156" s="18">
        <v>1320</v>
      </c>
      <c r="F156" s="18">
        <v>0</v>
      </c>
      <c r="G156" s="18">
        <f t="shared" si="5"/>
        <v>1320</v>
      </c>
      <c r="H156" s="7"/>
      <c r="I156" s="7"/>
      <c r="J156" s="7"/>
      <c r="K156" s="7"/>
    </row>
    <row r="157" spans="1:11" s="8" customFormat="1" ht="13.5">
      <c r="A157" s="15" t="s">
        <v>1133</v>
      </c>
      <c r="B157" s="109" t="s">
        <v>3880</v>
      </c>
      <c r="C157" s="15" t="s">
        <v>3880</v>
      </c>
      <c r="D157" s="15" t="s">
        <v>4223</v>
      </c>
      <c r="E157" s="18">
        <v>36600</v>
      </c>
      <c r="F157" s="18">
        <v>0</v>
      </c>
      <c r="G157" s="18">
        <f t="shared" si="5"/>
        <v>36600</v>
      </c>
      <c r="H157" s="7"/>
      <c r="I157" s="7"/>
      <c r="J157" s="7"/>
      <c r="K157" s="7"/>
    </row>
    <row r="158" spans="1:11" s="8" customFormat="1" ht="13.5">
      <c r="A158" s="15" t="s">
        <v>1133</v>
      </c>
      <c r="B158" s="109" t="s">
        <v>3896</v>
      </c>
      <c r="C158" s="15" t="s">
        <v>3896</v>
      </c>
      <c r="D158" s="15" t="s">
        <v>4224</v>
      </c>
      <c r="E158" s="18">
        <v>14500</v>
      </c>
      <c r="F158" s="18">
        <v>0</v>
      </c>
      <c r="G158" s="18">
        <f t="shared" si="5"/>
        <v>14500</v>
      </c>
      <c r="H158" s="7"/>
      <c r="I158" s="7"/>
      <c r="J158" s="7"/>
      <c r="K158" s="7"/>
    </row>
    <row r="159" spans="1:11" s="8" customFormat="1" ht="13.5">
      <c r="A159" s="15" t="s">
        <v>1133</v>
      </c>
      <c r="B159" s="109" t="s">
        <v>3898</v>
      </c>
      <c r="C159" s="15" t="s">
        <v>3898</v>
      </c>
      <c r="D159" s="15" t="s">
        <v>4225</v>
      </c>
      <c r="E159" s="18">
        <v>11250</v>
      </c>
      <c r="F159" s="18">
        <v>0</v>
      </c>
      <c r="G159" s="18">
        <f t="shared" si="5"/>
        <v>11250</v>
      </c>
      <c r="H159" s="7"/>
      <c r="I159" s="7"/>
      <c r="J159" s="7"/>
      <c r="K159" s="7"/>
    </row>
    <row r="160" spans="1:11" s="8" customFormat="1" ht="13.5">
      <c r="A160" s="15" t="s">
        <v>1133</v>
      </c>
      <c r="B160" s="109" t="s">
        <v>3900</v>
      </c>
      <c r="C160" s="15" t="s">
        <v>3900</v>
      </c>
      <c r="D160" s="15" t="s">
        <v>4226</v>
      </c>
      <c r="E160" s="18">
        <v>6490.52</v>
      </c>
      <c r="F160" s="18">
        <v>0</v>
      </c>
      <c r="G160" s="18">
        <f t="shared" si="5"/>
        <v>6490.52</v>
      </c>
      <c r="H160" s="7"/>
      <c r="I160" s="7"/>
      <c r="J160" s="7"/>
      <c r="K160" s="7"/>
    </row>
    <row r="161" spans="1:11" s="8" customFormat="1" ht="13.5">
      <c r="A161" s="15" t="s">
        <v>1133</v>
      </c>
      <c r="B161" s="109" t="s">
        <v>3882</v>
      </c>
      <c r="C161" s="15" t="s">
        <v>3882</v>
      </c>
      <c r="D161" s="15" t="s">
        <v>4227</v>
      </c>
      <c r="E161" s="18">
        <v>266.45</v>
      </c>
      <c r="F161" s="18">
        <v>0</v>
      </c>
      <c r="G161" s="18">
        <f t="shared" si="5"/>
        <v>266.45</v>
      </c>
      <c r="H161" s="7"/>
      <c r="I161" s="7"/>
      <c r="J161" s="7"/>
      <c r="K161" s="7"/>
    </row>
    <row r="162" spans="1:11" s="8" customFormat="1" ht="13.5">
      <c r="A162" s="15" t="s">
        <v>1133</v>
      </c>
      <c r="B162" s="109" t="s">
        <v>3884</v>
      </c>
      <c r="C162" s="15" t="s">
        <v>3884</v>
      </c>
      <c r="D162" s="15" t="s">
        <v>4228</v>
      </c>
      <c r="E162" s="18">
        <v>7100</v>
      </c>
      <c r="F162" s="18">
        <v>0</v>
      </c>
      <c r="G162" s="18">
        <f t="shared" si="5"/>
        <v>7100</v>
      </c>
      <c r="H162" s="7"/>
      <c r="I162" s="7"/>
      <c r="J162" s="7"/>
      <c r="K162" s="7"/>
    </row>
    <row r="163" spans="1:11" s="8" customFormat="1" ht="13.5">
      <c r="A163" s="15" t="s">
        <v>1133</v>
      </c>
      <c r="B163" s="109" t="s">
        <v>3904</v>
      </c>
      <c r="C163" s="15" t="s">
        <v>3904</v>
      </c>
      <c r="D163" s="15" t="s">
        <v>4229</v>
      </c>
      <c r="E163" s="18">
        <v>4734.93</v>
      </c>
      <c r="F163" s="18">
        <v>0</v>
      </c>
      <c r="G163" s="18">
        <f t="shared" si="5"/>
        <v>4734.93</v>
      </c>
      <c r="H163" s="7"/>
      <c r="I163" s="7"/>
      <c r="J163" s="7"/>
      <c r="K163" s="7"/>
    </row>
    <row r="164" spans="1:11" s="8" customFormat="1" ht="13.5">
      <c r="A164" s="15" t="s">
        <v>1133</v>
      </c>
      <c r="B164" s="109" t="s">
        <v>4050</v>
      </c>
      <c r="C164" s="15" t="s">
        <v>4050</v>
      </c>
      <c r="D164" s="15" t="s">
        <v>4230</v>
      </c>
      <c r="E164" s="18">
        <v>30000</v>
      </c>
      <c r="F164" s="18">
        <v>0</v>
      </c>
      <c r="G164" s="18">
        <f t="shared" si="5"/>
        <v>30000</v>
      </c>
      <c r="H164" s="7"/>
      <c r="I164" s="7"/>
      <c r="J164" s="7"/>
      <c r="K164" s="7"/>
    </row>
    <row r="165" spans="1:11" s="8" customFormat="1" ht="13.5">
      <c r="A165" s="15" t="s">
        <v>1133</v>
      </c>
      <c r="B165" s="109" t="s">
        <v>3906</v>
      </c>
      <c r="C165" s="15" t="s">
        <v>3906</v>
      </c>
      <c r="D165" s="15" t="s">
        <v>4231</v>
      </c>
      <c r="E165" s="18">
        <v>18000</v>
      </c>
      <c r="F165" s="18">
        <v>0</v>
      </c>
      <c r="G165" s="18">
        <f t="shared" si="5"/>
        <v>18000</v>
      </c>
      <c r="H165" s="7"/>
      <c r="I165" s="7"/>
      <c r="J165" s="7"/>
      <c r="K165" s="7"/>
    </row>
    <row r="166" spans="1:11" s="8" customFormat="1" ht="13.5">
      <c r="A166" s="15" t="s">
        <v>1133</v>
      </c>
      <c r="B166" s="109" t="s">
        <v>3908</v>
      </c>
      <c r="C166" s="15" t="s">
        <v>3908</v>
      </c>
      <c r="D166" s="15" t="s">
        <v>4232</v>
      </c>
      <c r="E166" s="18">
        <v>4500</v>
      </c>
      <c r="F166" s="18">
        <v>0</v>
      </c>
      <c r="G166" s="18">
        <f t="shared" si="5"/>
        <v>4500</v>
      </c>
      <c r="H166" s="7"/>
      <c r="I166" s="7"/>
      <c r="J166" s="7"/>
      <c r="K166" s="7"/>
    </row>
    <row r="167" spans="1:11" s="8" customFormat="1" ht="13.5">
      <c r="A167" s="15" t="s">
        <v>1133</v>
      </c>
      <c r="B167" s="109" t="s">
        <v>3910</v>
      </c>
      <c r="C167" s="15" t="s">
        <v>3910</v>
      </c>
      <c r="D167" s="15" t="s">
        <v>4233</v>
      </c>
      <c r="E167" s="18">
        <v>12000</v>
      </c>
      <c r="F167" s="18">
        <v>0</v>
      </c>
      <c r="G167" s="18">
        <f t="shared" si="5"/>
        <v>12000</v>
      </c>
      <c r="H167" s="7"/>
      <c r="I167" s="7"/>
      <c r="J167" s="7"/>
      <c r="K167" s="7"/>
    </row>
    <row r="168" spans="1:11" s="8" customFormat="1" ht="13.5">
      <c r="A168" s="15"/>
      <c r="B168" s="15"/>
      <c r="C168" s="15"/>
      <c r="D168" s="108" t="s">
        <v>3886</v>
      </c>
      <c r="E168" s="50">
        <f>SUM(E141:E167)</f>
        <v>745821.24</v>
      </c>
      <c r="F168" s="50">
        <f>SUM(F141:F167)</f>
        <v>0</v>
      </c>
      <c r="G168" s="50">
        <f>SUM(G141:G167)</f>
        <v>745821.24</v>
      </c>
      <c r="H168" s="7"/>
      <c r="I168" s="7"/>
      <c r="J168" s="7"/>
      <c r="K168" s="7"/>
    </row>
    <row r="169" spans="1:11" s="8" customFormat="1" ht="13.5">
      <c r="A169" s="15" t="s">
        <v>1134</v>
      </c>
      <c r="B169" s="109" t="s">
        <v>3882</v>
      </c>
      <c r="C169" s="15" t="s">
        <v>3882</v>
      </c>
      <c r="D169" s="15" t="s">
        <v>4301</v>
      </c>
      <c r="E169" s="34">
        <v>25402.42</v>
      </c>
      <c r="F169" s="34">
        <v>0</v>
      </c>
      <c r="G169" s="34">
        <f aca="true" t="shared" si="6" ref="G169:G197">+E169-F169</f>
        <v>25402.42</v>
      </c>
      <c r="H169" s="7"/>
      <c r="I169" s="7"/>
      <c r="J169" s="7"/>
      <c r="K169" s="7"/>
    </row>
    <row r="170" spans="1:11" s="8" customFormat="1" ht="13.5">
      <c r="A170" s="15" t="s">
        <v>1134</v>
      </c>
      <c r="B170" s="109" t="s">
        <v>3884</v>
      </c>
      <c r="C170" s="15" t="s">
        <v>3884</v>
      </c>
      <c r="D170" s="15" t="s">
        <v>4302</v>
      </c>
      <c r="E170" s="18">
        <v>3500</v>
      </c>
      <c r="F170" s="18">
        <v>0</v>
      </c>
      <c r="G170" s="18">
        <f t="shared" si="6"/>
        <v>3500</v>
      </c>
      <c r="H170" s="7"/>
      <c r="I170" s="7"/>
      <c r="J170" s="7"/>
      <c r="K170" s="7"/>
    </row>
    <row r="171" spans="1:11" s="8" customFormat="1" ht="13.5">
      <c r="A171" s="15" t="s">
        <v>1134</v>
      </c>
      <c r="B171" s="109" t="s">
        <v>4008</v>
      </c>
      <c r="C171" s="15" t="s">
        <v>4008</v>
      </c>
      <c r="D171" s="15" t="s">
        <v>4303</v>
      </c>
      <c r="E171" s="18">
        <v>4290</v>
      </c>
      <c r="F171" s="18">
        <v>0</v>
      </c>
      <c r="G171" s="18">
        <f t="shared" si="6"/>
        <v>4290</v>
      </c>
      <c r="H171" s="7"/>
      <c r="I171" s="7"/>
      <c r="J171" s="7"/>
      <c r="K171" s="7"/>
    </row>
    <row r="172" spans="1:11" s="8" customFormat="1" ht="13.5">
      <c r="A172" s="15" t="s">
        <v>1134</v>
      </c>
      <c r="B172" s="109" t="s">
        <v>4010</v>
      </c>
      <c r="C172" s="15" t="s">
        <v>4010</v>
      </c>
      <c r="D172" s="15" t="s">
        <v>4304</v>
      </c>
      <c r="E172" s="18">
        <v>20</v>
      </c>
      <c r="F172" s="18">
        <v>0</v>
      </c>
      <c r="G172" s="18">
        <f t="shared" si="6"/>
        <v>20</v>
      </c>
      <c r="H172" s="7"/>
      <c r="I172" s="7"/>
      <c r="J172" s="7"/>
      <c r="K172" s="7"/>
    </row>
    <row r="173" spans="1:11" s="8" customFormat="1" ht="13.5">
      <c r="A173" s="15" t="s">
        <v>1134</v>
      </c>
      <c r="B173" s="109" t="s">
        <v>4265</v>
      </c>
      <c r="C173" s="15" t="s">
        <v>4265</v>
      </c>
      <c r="D173" s="15" t="s">
        <v>4305</v>
      </c>
      <c r="E173" s="18">
        <v>8928.64</v>
      </c>
      <c r="F173" s="18">
        <v>0</v>
      </c>
      <c r="G173" s="18">
        <f t="shared" si="6"/>
        <v>8928.64</v>
      </c>
      <c r="H173" s="7"/>
      <c r="I173" s="7"/>
      <c r="J173" s="7"/>
      <c r="K173" s="7"/>
    </row>
    <row r="174" spans="1:11" s="8" customFormat="1" ht="13.5">
      <c r="A174" s="15" t="s">
        <v>1134</v>
      </c>
      <c r="B174" s="109" t="s">
        <v>4306</v>
      </c>
      <c r="C174" s="15" t="s">
        <v>4306</v>
      </c>
      <c r="D174" s="15" t="s">
        <v>4307</v>
      </c>
      <c r="E174" s="18">
        <v>40000</v>
      </c>
      <c r="F174" s="18">
        <v>0</v>
      </c>
      <c r="G174" s="18">
        <f t="shared" si="6"/>
        <v>40000</v>
      </c>
      <c r="H174" s="7"/>
      <c r="I174" s="7"/>
      <c r="J174" s="7"/>
      <c r="K174" s="7"/>
    </row>
    <row r="175" spans="1:11" s="8" customFormat="1" ht="13.5">
      <c r="A175" s="15" t="s">
        <v>1134</v>
      </c>
      <c r="B175" s="109" t="s">
        <v>4308</v>
      </c>
      <c r="C175" s="15" t="s">
        <v>4308</v>
      </c>
      <c r="D175" s="15" t="s">
        <v>4309</v>
      </c>
      <c r="E175" s="18">
        <v>23865.66</v>
      </c>
      <c r="F175" s="18">
        <v>0</v>
      </c>
      <c r="G175" s="18">
        <f t="shared" si="6"/>
        <v>23865.66</v>
      </c>
      <c r="H175" s="7"/>
      <c r="I175" s="7"/>
      <c r="J175" s="7"/>
      <c r="K175" s="7"/>
    </row>
    <row r="176" spans="1:11" s="8" customFormat="1" ht="13.5">
      <c r="A176" s="15" t="s">
        <v>1134</v>
      </c>
      <c r="B176" s="109" t="s">
        <v>4310</v>
      </c>
      <c r="C176" s="15" t="s">
        <v>4310</v>
      </c>
      <c r="D176" s="15" t="s">
        <v>4311</v>
      </c>
      <c r="E176" s="18">
        <v>6287.76</v>
      </c>
      <c r="F176" s="18">
        <v>0</v>
      </c>
      <c r="G176" s="18">
        <f t="shared" si="6"/>
        <v>6287.76</v>
      </c>
      <c r="H176" s="7"/>
      <c r="I176" s="7"/>
      <c r="J176" s="7"/>
      <c r="K176" s="7"/>
    </row>
    <row r="177" spans="1:11" s="8" customFormat="1" ht="13.5">
      <c r="A177" s="15" t="s">
        <v>1134</v>
      </c>
      <c r="B177" s="109" t="s">
        <v>4312</v>
      </c>
      <c r="C177" s="15" t="s">
        <v>4312</v>
      </c>
      <c r="D177" s="15" t="s">
        <v>4313</v>
      </c>
      <c r="E177" s="18">
        <v>7500</v>
      </c>
      <c r="F177" s="18">
        <v>0</v>
      </c>
      <c r="G177" s="18">
        <f t="shared" si="6"/>
        <v>7500</v>
      </c>
      <c r="H177" s="7"/>
      <c r="I177" s="7"/>
      <c r="J177" s="7"/>
      <c r="K177" s="7"/>
    </row>
    <row r="178" spans="1:11" s="8" customFormat="1" ht="13.5">
      <c r="A178" s="15" t="s">
        <v>1134</v>
      </c>
      <c r="B178" s="109" t="s">
        <v>4314</v>
      </c>
      <c r="C178" s="15" t="s">
        <v>4314</v>
      </c>
      <c r="D178" s="15" t="s">
        <v>4315</v>
      </c>
      <c r="E178" s="18">
        <v>9000</v>
      </c>
      <c r="F178" s="18">
        <v>0</v>
      </c>
      <c r="G178" s="18">
        <f t="shared" si="6"/>
        <v>9000</v>
      </c>
      <c r="H178" s="7"/>
      <c r="I178" s="7"/>
      <c r="J178" s="7"/>
      <c r="K178" s="7"/>
    </row>
    <row r="179" spans="1:11" s="8" customFormat="1" ht="13.5">
      <c r="A179" s="15" t="s">
        <v>1134</v>
      </c>
      <c r="B179" s="109" t="s">
        <v>4316</v>
      </c>
      <c r="C179" s="15" t="s">
        <v>4316</v>
      </c>
      <c r="D179" s="15" t="s">
        <v>4317</v>
      </c>
      <c r="E179" s="18">
        <v>323278.71</v>
      </c>
      <c r="F179" s="18">
        <v>0</v>
      </c>
      <c r="G179" s="18">
        <f t="shared" si="6"/>
        <v>323278.71</v>
      </c>
      <c r="H179" s="7"/>
      <c r="I179" s="7"/>
      <c r="J179" s="7"/>
      <c r="K179" s="7"/>
    </row>
    <row r="180" spans="1:11" s="8" customFormat="1" ht="13.5">
      <c r="A180" s="15" t="s">
        <v>1134</v>
      </c>
      <c r="B180" s="109" t="s">
        <v>4318</v>
      </c>
      <c r="C180" s="15" t="s">
        <v>4318</v>
      </c>
      <c r="D180" s="15" t="s">
        <v>4319</v>
      </c>
      <c r="E180" s="18">
        <v>21884.18</v>
      </c>
      <c r="F180" s="18">
        <v>0</v>
      </c>
      <c r="G180" s="18">
        <f t="shared" si="6"/>
        <v>21884.18</v>
      </c>
      <c r="H180" s="7"/>
      <c r="I180" s="7"/>
      <c r="J180" s="7"/>
      <c r="K180" s="7"/>
    </row>
    <row r="181" spans="1:11" s="8" customFormat="1" ht="13.5">
      <c r="A181" s="15" t="s">
        <v>1134</v>
      </c>
      <c r="B181" s="109" t="s">
        <v>4320</v>
      </c>
      <c r="C181" s="15" t="s">
        <v>4320</v>
      </c>
      <c r="D181" s="15" t="s">
        <v>4321</v>
      </c>
      <c r="E181" s="18">
        <v>105738.85</v>
      </c>
      <c r="F181" s="18">
        <v>0</v>
      </c>
      <c r="G181" s="18">
        <f t="shared" si="6"/>
        <v>105738.85</v>
      </c>
      <c r="H181" s="7"/>
      <c r="I181" s="7"/>
      <c r="J181" s="7"/>
      <c r="K181" s="7"/>
    </row>
    <row r="182" spans="1:11" s="8" customFormat="1" ht="13.5">
      <c r="A182" s="15" t="s">
        <v>1134</v>
      </c>
      <c r="B182" s="109" t="s">
        <v>4322</v>
      </c>
      <c r="C182" s="15" t="s">
        <v>4322</v>
      </c>
      <c r="D182" s="15" t="s">
        <v>4323</v>
      </c>
      <c r="E182" s="18">
        <v>2000</v>
      </c>
      <c r="F182" s="18">
        <v>0</v>
      </c>
      <c r="G182" s="18">
        <f t="shared" si="6"/>
        <v>2000</v>
      </c>
      <c r="H182" s="7"/>
      <c r="I182" s="7"/>
      <c r="J182" s="7"/>
      <c r="K182" s="7"/>
    </row>
    <row r="183" spans="1:11" s="8" customFormat="1" ht="13.5">
      <c r="A183" s="15" t="s">
        <v>1134</v>
      </c>
      <c r="B183" s="109" t="s">
        <v>4324</v>
      </c>
      <c r="C183" s="15" t="s">
        <v>4324</v>
      </c>
      <c r="D183" s="15" t="s">
        <v>4325</v>
      </c>
      <c r="E183" s="18">
        <v>75533.49</v>
      </c>
      <c r="F183" s="18">
        <v>0</v>
      </c>
      <c r="G183" s="18">
        <f t="shared" si="6"/>
        <v>75533.49</v>
      </c>
      <c r="H183" s="7"/>
      <c r="I183" s="7"/>
      <c r="J183" s="7"/>
      <c r="K183" s="7"/>
    </row>
    <row r="184" spans="1:11" s="8" customFormat="1" ht="13.5">
      <c r="A184" s="15" t="s">
        <v>1134</v>
      </c>
      <c r="B184" s="109" t="s">
        <v>4326</v>
      </c>
      <c r="C184" s="15" t="s">
        <v>4326</v>
      </c>
      <c r="D184" s="15" t="s">
        <v>4327</v>
      </c>
      <c r="E184" s="18">
        <v>9700</v>
      </c>
      <c r="F184" s="18">
        <v>0</v>
      </c>
      <c r="G184" s="18">
        <f t="shared" si="6"/>
        <v>9700</v>
      </c>
      <c r="H184" s="7"/>
      <c r="I184" s="7"/>
      <c r="J184" s="7"/>
      <c r="K184" s="7"/>
    </row>
    <row r="185" spans="1:11" s="8" customFormat="1" ht="13.5">
      <c r="A185" s="15" t="s">
        <v>1134</v>
      </c>
      <c r="B185" s="109" t="s">
        <v>4328</v>
      </c>
      <c r="C185" s="15" t="s">
        <v>4328</v>
      </c>
      <c r="D185" s="15" t="s">
        <v>4329</v>
      </c>
      <c r="E185" s="18">
        <v>13498.92</v>
      </c>
      <c r="F185" s="18">
        <v>0</v>
      </c>
      <c r="G185" s="18">
        <f t="shared" si="6"/>
        <v>13498.92</v>
      </c>
      <c r="H185" s="7"/>
      <c r="I185" s="7"/>
      <c r="J185" s="7"/>
      <c r="K185" s="7"/>
    </row>
    <row r="186" spans="1:11" s="8" customFormat="1" ht="13.5">
      <c r="A186" s="15" t="s">
        <v>1134</v>
      </c>
      <c r="B186" s="109" t="s">
        <v>4330</v>
      </c>
      <c r="C186" s="15" t="s">
        <v>4330</v>
      </c>
      <c r="D186" s="15" t="s">
        <v>4331</v>
      </c>
      <c r="E186" s="18">
        <v>2400</v>
      </c>
      <c r="F186" s="18">
        <v>0</v>
      </c>
      <c r="G186" s="18">
        <f t="shared" si="6"/>
        <v>2400</v>
      </c>
      <c r="H186" s="7"/>
      <c r="I186" s="7"/>
      <c r="J186" s="7"/>
      <c r="K186" s="7"/>
    </row>
    <row r="187" spans="1:11" s="8" customFormat="1" ht="13.5">
      <c r="A187" s="15" t="s">
        <v>1134</v>
      </c>
      <c r="B187" s="109" t="s">
        <v>4332</v>
      </c>
      <c r="C187" s="15" t="s">
        <v>4332</v>
      </c>
      <c r="D187" s="15" t="s">
        <v>4333</v>
      </c>
      <c r="E187" s="18">
        <v>12000</v>
      </c>
      <c r="F187" s="18">
        <v>0</v>
      </c>
      <c r="G187" s="18">
        <f t="shared" si="6"/>
        <v>12000</v>
      </c>
      <c r="H187" s="7"/>
      <c r="I187" s="7"/>
      <c r="J187" s="7"/>
      <c r="K187" s="7"/>
    </row>
    <row r="188" spans="1:11" s="8" customFormat="1" ht="13.5">
      <c r="A188" s="15" t="s">
        <v>1134</v>
      </c>
      <c r="B188" s="109" t="s">
        <v>4334</v>
      </c>
      <c r="C188" s="15" t="s">
        <v>4334</v>
      </c>
      <c r="D188" s="15" t="s">
        <v>4335</v>
      </c>
      <c r="E188" s="18">
        <v>94790.58</v>
      </c>
      <c r="F188" s="18">
        <v>0</v>
      </c>
      <c r="G188" s="18">
        <f t="shared" si="6"/>
        <v>94790.58</v>
      </c>
      <c r="H188" s="7"/>
      <c r="I188" s="7"/>
      <c r="J188" s="7"/>
      <c r="K188" s="7"/>
    </row>
    <row r="189" spans="1:11" s="8" customFormat="1" ht="13.5">
      <c r="A189" s="15" t="s">
        <v>1134</v>
      </c>
      <c r="B189" s="109" t="s">
        <v>4336</v>
      </c>
      <c r="C189" s="15" t="s">
        <v>4336</v>
      </c>
      <c r="D189" s="15" t="s">
        <v>4337</v>
      </c>
      <c r="E189" s="18">
        <v>32235.98</v>
      </c>
      <c r="F189" s="18">
        <v>0</v>
      </c>
      <c r="G189" s="18">
        <f t="shared" si="6"/>
        <v>32235.98</v>
      </c>
      <c r="H189" s="7"/>
      <c r="I189" s="7"/>
      <c r="J189" s="7"/>
      <c r="K189" s="7"/>
    </row>
    <row r="190" spans="1:11" s="8" customFormat="1" ht="13.5">
      <c r="A190" s="15" t="s">
        <v>1134</v>
      </c>
      <c r="B190" s="109" t="s">
        <v>4338</v>
      </c>
      <c r="C190" s="15" t="s">
        <v>4338</v>
      </c>
      <c r="D190" s="15" t="s">
        <v>4339</v>
      </c>
      <c r="E190" s="18">
        <v>157326.64</v>
      </c>
      <c r="F190" s="18">
        <v>0</v>
      </c>
      <c r="G190" s="18">
        <f t="shared" si="6"/>
        <v>157326.64</v>
      </c>
      <c r="H190" s="7"/>
      <c r="I190" s="7"/>
      <c r="J190" s="7"/>
      <c r="K190" s="7"/>
    </row>
    <row r="191" spans="1:11" s="8" customFormat="1" ht="13.5">
      <c r="A191" s="15" t="s">
        <v>1134</v>
      </c>
      <c r="B191" s="109" t="s">
        <v>4340</v>
      </c>
      <c r="C191" s="15" t="s">
        <v>4340</v>
      </c>
      <c r="D191" s="15" t="s">
        <v>4341</v>
      </c>
      <c r="E191" s="18">
        <v>44597.46</v>
      </c>
      <c r="F191" s="18">
        <v>0</v>
      </c>
      <c r="G191" s="18">
        <f t="shared" si="6"/>
        <v>44597.46</v>
      </c>
      <c r="H191" s="7"/>
      <c r="I191" s="7"/>
      <c r="J191" s="7"/>
      <c r="K191" s="7"/>
    </row>
    <row r="192" spans="1:11" s="8" customFormat="1" ht="13.5">
      <c r="A192" s="15" t="s">
        <v>1134</v>
      </c>
      <c r="B192" s="109" t="s">
        <v>4342</v>
      </c>
      <c r="C192" s="15" t="s">
        <v>4342</v>
      </c>
      <c r="D192" s="15" t="s">
        <v>4343</v>
      </c>
      <c r="E192" s="18">
        <v>25800</v>
      </c>
      <c r="F192" s="18">
        <v>0</v>
      </c>
      <c r="G192" s="18">
        <f t="shared" si="6"/>
        <v>25800</v>
      </c>
      <c r="H192" s="7"/>
      <c r="I192" s="7"/>
      <c r="J192" s="7"/>
      <c r="K192" s="7"/>
    </row>
    <row r="193" spans="1:11" s="8" customFormat="1" ht="13.5">
      <c r="A193" s="15" t="s">
        <v>1134</v>
      </c>
      <c r="B193" s="109" t="s">
        <v>4344</v>
      </c>
      <c r="C193" s="15" t="s">
        <v>4344</v>
      </c>
      <c r="D193" s="15" t="s">
        <v>4345</v>
      </c>
      <c r="E193" s="18">
        <v>52.03</v>
      </c>
      <c r="F193" s="18">
        <v>0</v>
      </c>
      <c r="G193" s="18">
        <f t="shared" si="6"/>
        <v>52.03</v>
      </c>
      <c r="H193" s="7"/>
      <c r="I193" s="7"/>
      <c r="J193" s="7"/>
      <c r="K193" s="7"/>
    </row>
    <row r="194" spans="1:11" s="8" customFormat="1" ht="13.5">
      <c r="A194" s="15" t="s">
        <v>1134</v>
      </c>
      <c r="B194" s="109" t="s">
        <v>4346</v>
      </c>
      <c r="C194" s="15" t="s">
        <v>4346</v>
      </c>
      <c r="D194" s="15" t="s">
        <v>4347</v>
      </c>
      <c r="E194" s="18">
        <v>465</v>
      </c>
      <c r="F194" s="18">
        <v>0</v>
      </c>
      <c r="G194" s="18">
        <f t="shared" si="6"/>
        <v>465</v>
      </c>
      <c r="H194" s="7"/>
      <c r="I194" s="7"/>
      <c r="J194" s="7"/>
      <c r="K194" s="7"/>
    </row>
    <row r="195" spans="1:11" s="8" customFormat="1" ht="13.5">
      <c r="A195" s="15" t="s">
        <v>1134</v>
      </c>
      <c r="B195" s="109" t="s">
        <v>4348</v>
      </c>
      <c r="C195" s="15" t="s">
        <v>4348</v>
      </c>
      <c r="D195" s="15" t="s">
        <v>4349</v>
      </c>
      <c r="E195" s="18">
        <v>171521.05</v>
      </c>
      <c r="F195" s="18">
        <v>0</v>
      </c>
      <c r="G195" s="18">
        <f t="shared" si="6"/>
        <v>171521.05</v>
      </c>
      <c r="H195" s="7"/>
      <c r="I195" s="7"/>
      <c r="J195" s="7"/>
      <c r="K195" s="7"/>
    </row>
    <row r="196" spans="1:11" s="8" customFormat="1" ht="13.5">
      <c r="A196" s="15" t="s">
        <v>1134</v>
      </c>
      <c r="B196" s="109" t="s">
        <v>4350</v>
      </c>
      <c r="C196" s="15" t="s">
        <v>4350</v>
      </c>
      <c r="D196" s="15" t="s">
        <v>4351</v>
      </c>
      <c r="E196" s="18">
        <v>89914.85</v>
      </c>
      <c r="F196" s="18">
        <v>0</v>
      </c>
      <c r="G196" s="18">
        <f t="shared" si="6"/>
        <v>89914.85</v>
      </c>
      <c r="H196" s="7"/>
      <c r="I196" s="7"/>
      <c r="J196" s="7"/>
      <c r="K196" s="7"/>
    </row>
    <row r="197" spans="1:11" s="8" customFormat="1" ht="13.5">
      <c r="A197" s="15" t="s">
        <v>1134</v>
      </c>
      <c r="B197" s="109" t="s">
        <v>4352</v>
      </c>
      <c r="C197" s="15" t="s">
        <v>4352</v>
      </c>
      <c r="D197" s="15" t="s">
        <v>4353</v>
      </c>
      <c r="E197" s="18">
        <v>17500</v>
      </c>
      <c r="F197" s="18">
        <v>0</v>
      </c>
      <c r="G197" s="18">
        <f t="shared" si="6"/>
        <v>17500</v>
      </c>
      <c r="H197" s="7"/>
      <c r="I197" s="7"/>
      <c r="J197" s="7"/>
      <c r="K197" s="7"/>
    </row>
    <row r="198" spans="1:11" s="8" customFormat="1" ht="13.5">
      <c r="A198" s="15"/>
      <c r="B198" s="15"/>
      <c r="C198" s="15"/>
      <c r="D198" s="108" t="s">
        <v>3886</v>
      </c>
      <c r="E198" s="50">
        <f>SUM(E169:E197)</f>
        <v>1329032.2200000002</v>
      </c>
      <c r="F198" s="50">
        <f>SUM(F169:F197)</f>
        <v>0</v>
      </c>
      <c r="G198" s="50">
        <f>SUM(G169:G197)</f>
        <v>1329032.2200000002</v>
      </c>
      <c r="H198" s="7"/>
      <c r="I198" s="7"/>
      <c r="J198" s="7"/>
      <c r="K198" s="7"/>
    </row>
    <row r="199" spans="1:11" s="8" customFormat="1" ht="13.5">
      <c r="A199" s="15" t="s">
        <v>1135</v>
      </c>
      <c r="B199" s="15" t="s">
        <v>3852</v>
      </c>
      <c r="C199" s="15" t="s">
        <v>3852</v>
      </c>
      <c r="D199" s="15" t="s">
        <v>4354</v>
      </c>
      <c r="E199" s="34">
        <v>17250</v>
      </c>
      <c r="F199" s="34">
        <v>0</v>
      </c>
      <c r="G199" s="34">
        <f>+E199-F199</f>
        <v>17250</v>
      </c>
      <c r="H199" s="7"/>
      <c r="I199" s="7"/>
      <c r="J199" s="7"/>
      <c r="K199" s="7"/>
    </row>
    <row r="200" spans="1:11" s="8" customFormat="1" ht="13.5">
      <c r="A200" s="15"/>
      <c r="B200" s="15"/>
      <c r="C200" s="15"/>
      <c r="D200" s="108" t="s">
        <v>3886</v>
      </c>
      <c r="E200" s="50">
        <f>SUM(E199)</f>
        <v>17250</v>
      </c>
      <c r="F200" s="50">
        <f>SUM(F199)</f>
        <v>0</v>
      </c>
      <c r="G200" s="50">
        <f>SUM(G199)</f>
        <v>17250</v>
      </c>
      <c r="H200" s="7"/>
      <c r="I200" s="7"/>
      <c r="J200" s="7"/>
      <c r="K200" s="7"/>
    </row>
    <row r="201" spans="1:11" s="8" customFormat="1" ht="13.5">
      <c r="A201" s="15" t="s">
        <v>1136</v>
      </c>
      <c r="B201" s="15" t="s">
        <v>3852</v>
      </c>
      <c r="C201" s="15" t="s">
        <v>3852</v>
      </c>
      <c r="D201" s="15" t="s">
        <v>4355</v>
      </c>
      <c r="E201" s="34">
        <v>739800</v>
      </c>
      <c r="F201" s="34">
        <v>0</v>
      </c>
      <c r="G201" s="34">
        <f>+E201-F201</f>
        <v>739800</v>
      </c>
      <c r="H201" s="7"/>
      <c r="I201" s="7"/>
      <c r="J201" s="7"/>
      <c r="K201" s="7"/>
    </row>
    <row r="202" spans="1:11" s="8" customFormat="1" ht="13.5">
      <c r="A202" s="15"/>
      <c r="B202" s="15"/>
      <c r="C202" s="15"/>
      <c r="D202" s="108" t="s">
        <v>3886</v>
      </c>
      <c r="E202" s="50">
        <f>SUM(E201)</f>
        <v>739800</v>
      </c>
      <c r="F202" s="50">
        <f>SUM(F201)</f>
        <v>0</v>
      </c>
      <c r="G202" s="50">
        <f>SUM(G201)</f>
        <v>739800</v>
      </c>
      <c r="H202" s="7"/>
      <c r="I202" s="7"/>
      <c r="J202" s="7"/>
      <c r="K202" s="7"/>
    </row>
    <row r="203" spans="1:11" s="8" customFormat="1" ht="13.5">
      <c r="A203" s="15" t="s">
        <v>1137</v>
      </c>
      <c r="B203" s="15" t="s">
        <v>3852</v>
      </c>
      <c r="C203" s="15" t="s">
        <v>3852</v>
      </c>
      <c r="D203" s="15" t="s">
        <v>4356</v>
      </c>
      <c r="E203" s="34">
        <v>9003.64</v>
      </c>
      <c r="F203" s="34">
        <v>0</v>
      </c>
      <c r="G203" s="34">
        <f>+E203-F203</f>
        <v>9003.64</v>
      </c>
      <c r="H203" s="7"/>
      <c r="I203" s="7"/>
      <c r="J203" s="7"/>
      <c r="K203" s="7"/>
    </row>
    <row r="204" spans="1:11" s="8" customFormat="1" ht="13.5">
      <c r="A204" s="15"/>
      <c r="B204" s="15"/>
      <c r="C204" s="15"/>
      <c r="D204" s="108" t="s">
        <v>3886</v>
      </c>
      <c r="E204" s="50">
        <f>SUM(E203)</f>
        <v>9003.64</v>
      </c>
      <c r="F204" s="50">
        <f>SUM(F203)</f>
        <v>0</v>
      </c>
      <c r="G204" s="50">
        <f>SUM(G203)</f>
        <v>9003.64</v>
      </c>
      <c r="H204" s="7"/>
      <c r="I204" s="7"/>
      <c r="J204" s="7"/>
      <c r="K204" s="7"/>
    </row>
    <row r="205" spans="1:11" s="8" customFormat="1" ht="13.5">
      <c r="A205" s="15" t="s">
        <v>1138</v>
      </c>
      <c r="B205" s="109" t="s">
        <v>3854</v>
      </c>
      <c r="C205" s="15" t="s">
        <v>3854</v>
      </c>
      <c r="D205" s="15" t="s">
        <v>4363</v>
      </c>
      <c r="E205" s="34">
        <v>7500</v>
      </c>
      <c r="F205" s="34">
        <v>0</v>
      </c>
      <c r="G205" s="34">
        <f aca="true" t="shared" si="7" ref="G205:G233">+E205-F205</f>
        <v>7500</v>
      </c>
      <c r="H205" s="7"/>
      <c r="I205" s="7"/>
      <c r="J205" s="7"/>
      <c r="K205" s="7"/>
    </row>
    <row r="206" spans="1:11" s="8" customFormat="1" ht="13.5">
      <c r="A206" s="15" t="s">
        <v>1138</v>
      </c>
      <c r="B206" s="109" t="s">
        <v>3858</v>
      </c>
      <c r="C206" s="15" t="s">
        <v>3858</v>
      </c>
      <c r="D206" s="15" t="s">
        <v>4365</v>
      </c>
      <c r="E206" s="18">
        <v>2000</v>
      </c>
      <c r="F206" s="18">
        <v>0</v>
      </c>
      <c r="G206" s="18">
        <f t="shared" si="7"/>
        <v>2000</v>
      </c>
      <c r="H206" s="7"/>
      <c r="I206" s="7"/>
      <c r="J206" s="7"/>
      <c r="K206" s="7"/>
    </row>
    <row r="207" spans="1:11" s="8" customFormat="1" ht="13.5">
      <c r="A207" s="15" t="s">
        <v>1138</v>
      </c>
      <c r="B207" s="109" t="s">
        <v>3859</v>
      </c>
      <c r="C207" s="15" t="s">
        <v>3859</v>
      </c>
      <c r="D207" s="15" t="s">
        <v>4366</v>
      </c>
      <c r="E207" s="18">
        <v>11900</v>
      </c>
      <c r="F207" s="18">
        <v>0</v>
      </c>
      <c r="G207" s="18">
        <f t="shared" si="7"/>
        <v>11900</v>
      </c>
      <c r="H207" s="7"/>
      <c r="I207" s="7"/>
      <c r="J207" s="7"/>
      <c r="K207" s="7"/>
    </row>
    <row r="208" spans="1:11" s="8" customFormat="1" ht="13.5">
      <c r="A208" s="15" t="s">
        <v>1138</v>
      </c>
      <c r="B208" s="109" t="s">
        <v>3861</v>
      </c>
      <c r="C208" s="15" t="s">
        <v>3861</v>
      </c>
      <c r="D208" s="15" t="s">
        <v>4367</v>
      </c>
      <c r="E208" s="18">
        <v>6000</v>
      </c>
      <c r="F208" s="18">
        <v>0</v>
      </c>
      <c r="G208" s="18">
        <f t="shared" si="7"/>
        <v>6000</v>
      </c>
      <c r="H208" s="7"/>
      <c r="I208" s="7"/>
      <c r="J208" s="7"/>
      <c r="K208" s="7"/>
    </row>
    <row r="209" spans="1:11" s="8" customFormat="1" ht="13.5">
      <c r="A209" s="15" t="s">
        <v>1138</v>
      </c>
      <c r="B209" s="109" t="s">
        <v>3865</v>
      </c>
      <c r="C209" s="15" t="s">
        <v>3865</v>
      </c>
      <c r="D209" s="15" t="s">
        <v>4368</v>
      </c>
      <c r="E209" s="18">
        <v>1500</v>
      </c>
      <c r="F209" s="18">
        <v>0</v>
      </c>
      <c r="G209" s="18">
        <f t="shared" si="7"/>
        <v>1500</v>
      </c>
      <c r="H209" s="7"/>
      <c r="I209" s="7"/>
      <c r="J209" s="7"/>
      <c r="K209" s="7"/>
    </row>
    <row r="210" spans="1:11" s="8" customFormat="1" ht="13.5">
      <c r="A210" s="15" t="s">
        <v>1138</v>
      </c>
      <c r="B210" s="109" t="s">
        <v>4043</v>
      </c>
      <c r="C210" s="15" t="s">
        <v>4043</v>
      </c>
      <c r="D210" s="15" t="s">
        <v>4369</v>
      </c>
      <c r="E210" s="18">
        <v>12000</v>
      </c>
      <c r="F210" s="18">
        <v>0</v>
      </c>
      <c r="G210" s="18">
        <f t="shared" si="7"/>
        <v>12000</v>
      </c>
      <c r="H210" s="7"/>
      <c r="I210" s="7"/>
      <c r="J210" s="7"/>
      <c r="K210" s="7"/>
    </row>
    <row r="211" spans="1:11" s="8" customFormat="1" ht="13.5">
      <c r="A211" s="15" t="s">
        <v>1138</v>
      </c>
      <c r="B211" s="109" t="s">
        <v>3867</v>
      </c>
      <c r="C211" s="15" t="s">
        <v>3867</v>
      </c>
      <c r="D211" s="15" t="s">
        <v>4370</v>
      </c>
      <c r="E211" s="18">
        <v>292833.35</v>
      </c>
      <c r="F211" s="18">
        <v>7.010000000000218</v>
      </c>
      <c r="G211" s="18">
        <f t="shared" si="7"/>
        <v>292826.33999999997</v>
      </c>
      <c r="H211" s="7"/>
      <c r="I211" s="7"/>
      <c r="J211" s="7"/>
      <c r="K211" s="7"/>
    </row>
    <row r="212" spans="1:11" s="8" customFormat="1" ht="13.5">
      <c r="A212" s="15" t="s">
        <v>1138</v>
      </c>
      <c r="B212" s="109" t="s">
        <v>3869</v>
      </c>
      <c r="C212" s="15" t="s">
        <v>3869</v>
      </c>
      <c r="D212" s="15" t="s">
        <v>4371</v>
      </c>
      <c r="E212" s="18">
        <v>48225</v>
      </c>
      <c r="F212" s="18">
        <v>0</v>
      </c>
      <c r="G212" s="18">
        <f t="shared" si="7"/>
        <v>48225</v>
      </c>
      <c r="H212" s="7"/>
      <c r="I212" s="7"/>
      <c r="J212" s="7"/>
      <c r="K212" s="7"/>
    </row>
    <row r="213" spans="1:11" s="8" customFormat="1" ht="13.5">
      <c r="A213" s="15" t="s">
        <v>1138</v>
      </c>
      <c r="B213" s="109" t="s">
        <v>3871</v>
      </c>
      <c r="C213" s="15" t="s">
        <v>3871</v>
      </c>
      <c r="D213" s="15" t="s">
        <v>4372</v>
      </c>
      <c r="E213" s="18">
        <v>6020</v>
      </c>
      <c r="F213" s="18">
        <v>0</v>
      </c>
      <c r="G213" s="18">
        <f t="shared" si="7"/>
        <v>6020</v>
      </c>
      <c r="H213" s="7"/>
      <c r="I213" s="7"/>
      <c r="J213" s="7"/>
      <c r="K213" s="7"/>
    </row>
    <row r="214" spans="1:11" s="8" customFormat="1" ht="13.5">
      <c r="A214" s="15" t="s">
        <v>1138</v>
      </c>
      <c r="B214" s="109" t="s">
        <v>3873</v>
      </c>
      <c r="C214" s="15" t="s">
        <v>3873</v>
      </c>
      <c r="D214" s="15" t="s">
        <v>4373</v>
      </c>
      <c r="E214" s="18">
        <v>47825</v>
      </c>
      <c r="F214" s="18">
        <v>0</v>
      </c>
      <c r="G214" s="18">
        <f t="shared" si="7"/>
        <v>47825</v>
      </c>
      <c r="H214" s="7"/>
      <c r="I214" s="7"/>
      <c r="J214" s="7"/>
      <c r="K214" s="7"/>
    </row>
    <row r="215" spans="1:11" s="8" customFormat="1" ht="13.5">
      <c r="A215" s="15" t="s">
        <v>1138</v>
      </c>
      <c r="B215" s="109" t="s">
        <v>3875</v>
      </c>
      <c r="C215" s="15" t="s">
        <v>3875</v>
      </c>
      <c r="D215" s="15" t="s">
        <v>4374</v>
      </c>
      <c r="E215" s="18">
        <v>10000</v>
      </c>
      <c r="F215" s="18">
        <v>0</v>
      </c>
      <c r="G215" s="18">
        <f t="shared" si="7"/>
        <v>10000</v>
      </c>
      <c r="H215" s="7"/>
      <c r="I215" s="7"/>
      <c r="J215" s="7"/>
      <c r="K215" s="7"/>
    </row>
    <row r="216" spans="1:11" s="8" customFormat="1" ht="13.5">
      <c r="A216" s="15" t="s">
        <v>1138</v>
      </c>
      <c r="B216" s="109" t="s">
        <v>3877</v>
      </c>
      <c r="C216" s="15" t="s">
        <v>3877</v>
      </c>
      <c r="D216" s="15" t="s">
        <v>4375</v>
      </c>
      <c r="E216" s="18">
        <v>1500</v>
      </c>
      <c r="F216" s="18">
        <v>0</v>
      </c>
      <c r="G216" s="18">
        <f t="shared" si="7"/>
        <v>1500</v>
      </c>
      <c r="H216" s="7"/>
      <c r="I216" s="7"/>
      <c r="J216" s="7"/>
      <c r="K216" s="7"/>
    </row>
    <row r="217" spans="1:11" s="8" customFormat="1" ht="13.5">
      <c r="A217" s="15" t="s">
        <v>1138</v>
      </c>
      <c r="B217" s="109" t="s">
        <v>3878</v>
      </c>
      <c r="C217" s="15" t="s">
        <v>3878</v>
      </c>
      <c r="D217" s="15" t="s">
        <v>4376</v>
      </c>
      <c r="E217" s="18">
        <v>3000</v>
      </c>
      <c r="F217" s="18">
        <v>0</v>
      </c>
      <c r="G217" s="18">
        <f t="shared" si="7"/>
        <v>3000</v>
      </c>
      <c r="H217" s="7"/>
      <c r="I217" s="7"/>
      <c r="J217" s="7"/>
      <c r="K217" s="7"/>
    </row>
    <row r="218" spans="1:11" s="8" customFormat="1" ht="13.5">
      <c r="A218" s="15" t="s">
        <v>1138</v>
      </c>
      <c r="B218" s="109" t="s">
        <v>3880</v>
      </c>
      <c r="C218" s="15" t="s">
        <v>3880</v>
      </c>
      <c r="D218" s="15" t="s">
        <v>4377</v>
      </c>
      <c r="E218" s="18">
        <v>17400</v>
      </c>
      <c r="F218" s="18">
        <v>0</v>
      </c>
      <c r="G218" s="18">
        <f t="shared" si="7"/>
        <v>17400</v>
      </c>
      <c r="H218" s="7"/>
      <c r="I218" s="7"/>
      <c r="J218" s="7"/>
      <c r="K218" s="7"/>
    </row>
    <row r="219" spans="1:11" s="8" customFormat="1" ht="13.5">
      <c r="A219" s="15" t="s">
        <v>1138</v>
      </c>
      <c r="B219" s="109" t="s">
        <v>3896</v>
      </c>
      <c r="C219" s="15" t="s">
        <v>3896</v>
      </c>
      <c r="D219" s="15" t="s">
        <v>4378</v>
      </c>
      <c r="E219" s="18">
        <v>17480</v>
      </c>
      <c r="F219" s="18">
        <v>0</v>
      </c>
      <c r="G219" s="18">
        <f t="shared" si="7"/>
        <v>17480</v>
      </c>
      <c r="H219" s="7"/>
      <c r="I219" s="7"/>
      <c r="J219" s="7"/>
      <c r="K219" s="7"/>
    </row>
    <row r="220" spans="1:11" s="8" customFormat="1" ht="13.5">
      <c r="A220" s="15" t="s">
        <v>1138</v>
      </c>
      <c r="B220" s="109" t="s">
        <v>3898</v>
      </c>
      <c r="C220" s="15" t="s">
        <v>3898</v>
      </c>
      <c r="D220" s="15" t="s">
        <v>4379</v>
      </c>
      <c r="E220" s="18">
        <v>14369.38</v>
      </c>
      <c r="F220" s="18">
        <v>0</v>
      </c>
      <c r="G220" s="18">
        <f t="shared" si="7"/>
        <v>14369.38</v>
      </c>
      <c r="H220" s="7"/>
      <c r="I220" s="7"/>
      <c r="J220" s="7"/>
      <c r="K220" s="7"/>
    </row>
    <row r="221" spans="1:11" s="8" customFormat="1" ht="13.5">
      <c r="A221" s="15" t="s">
        <v>1138</v>
      </c>
      <c r="B221" s="109" t="s">
        <v>3882</v>
      </c>
      <c r="C221" s="15" t="s">
        <v>3882</v>
      </c>
      <c r="D221" s="15" t="s">
        <v>4380</v>
      </c>
      <c r="E221" s="18">
        <v>54916.88</v>
      </c>
      <c r="F221" s="18">
        <v>0</v>
      </c>
      <c r="G221" s="18">
        <f t="shared" si="7"/>
        <v>54916.88</v>
      </c>
      <c r="H221" s="7"/>
      <c r="I221" s="7"/>
      <c r="J221" s="7"/>
      <c r="K221" s="7"/>
    </row>
    <row r="222" spans="1:11" s="8" customFormat="1" ht="13.5">
      <c r="A222" s="15" t="s">
        <v>1138</v>
      </c>
      <c r="B222" s="109" t="s">
        <v>3884</v>
      </c>
      <c r="C222" s="15" t="s">
        <v>3884</v>
      </c>
      <c r="D222" s="15" t="s">
        <v>4381</v>
      </c>
      <c r="E222" s="18">
        <v>14000</v>
      </c>
      <c r="F222" s="18">
        <v>0</v>
      </c>
      <c r="G222" s="18">
        <f t="shared" si="7"/>
        <v>14000</v>
      </c>
      <c r="H222" s="7"/>
      <c r="I222" s="7"/>
      <c r="J222" s="7"/>
      <c r="K222" s="7"/>
    </row>
    <row r="223" spans="1:11" s="8" customFormat="1" ht="13.5">
      <c r="A223" s="15" t="s">
        <v>1138</v>
      </c>
      <c r="B223" s="109" t="s">
        <v>3904</v>
      </c>
      <c r="C223" s="15" t="s">
        <v>3904</v>
      </c>
      <c r="D223" s="15" t="s">
        <v>4382</v>
      </c>
      <c r="E223" s="18">
        <v>82590.75</v>
      </c>
      <c r="F223" s="18">
        <v>0</v>
      </c>
      <c r="G223" s="18">
        <f t="shared" si="7"/>
        <v>82590.75</v>
      </c>
      <c r="H223" s="7"/>
      <c r="I223" s="7"/>
      <c r="J223" s="7"/>
      <c r="K223" s="7"/>
    </row>
    <row r="224" spans="1:11" s="8" customFormat="1" ht="13.5">
      <c r="A224" s="15" t="s">
        <v>1138</v>
      </c>
      <c r="B224" s="109" t="s">
        <v>4050</v>
      </c>
      <c r="C224" s="15" t="s">
        <v>4050</v>
      </c>
      <c r="D224" s="15" t="s">
        <v>4383</v>
      </c>
      <c r="E224" s="18">
        <v>3500</v>
      </c>
      <c r="F224" s="18">
        <v>0</v>
      </c>
      <c r="G224" s="18">
        <f t="shared" si="7"/>
        <v>3500</v>
      </c>
      <c r="H224" s="7"/>
      <c r="I224" s="7"/>
      <c r="J224" s="7"/>
      <c r="K224" s="7"/>
    </row>
    <row r="225" spans="1:11" s="8" customFormat="1" ht="13.5">
      <c r="A225" s="15" t="s">
        <v>1138</v>
      </c>
      <c r="B225" s="109" t="s">
        <v>3906</v>
      </c>
      <c r="C225" s="15" t="s">
        <v>3906</v>
      </c>
      <c r="D225" s="15" t="s">
        <v>4384</v>
      </c>
      <c r="E225" s="18">
        <v>7638</v>
      </c>
      <c r="F225" s="18">
        <v>0</v>
      </c>
      <c r="G225" s="18">
        <f t="shared" si="7"/>
        <v>7638</v>
      </c>
      <c r="H225" s="7"/>
      <c r="I225" s="7"/>
      <c r="J225" s="7"/>
      <c r="K225" s="7"/>
    </row>
    <row r="226" spans="1:11" s="8" customFormat="1" ht="13.5">
      <c r="A226" s="15" t="s">
        <v>1138</v>
      </c>
      <c r="B226" s="109" t="s">
        <v>3908</v>
      </c>
      <c r="C226" s="15" t="s">
        <v>3908</v>
      </c>
      <c r="D226" s="15" t="s">
        <v>4385</v>
      </c>
      <c r="E226" s="18">
        <v>12000</v>
      </c>
      <c r="F226" s="18">
        <v>0</v>
      </c>
      <c r="G226" s="18">
        <f t="shared" si="7"/>
        <v>12000</v>
      </c>
      <c r="H226" s="7"/>
      <c r="I226" s="7"/>
      <c r="J226" s="7"/>
      <c r="K226" s="7"/>
    </row>
    <row r="227" spans="1:11" s="8" customFormat="1" ht="13.5">
      <c r="A227" s="15" t="s">
        <v>1138</v>
      </c>
      <c r="B227" s="109" t="s">
        <v>3910</v>
      </c>
      <c r="C227" s="15" t="s">
        <v>3910</v>
      </c>
      <c r="D227" s="15" t="s">
        <v>4386</v>
      </c>
      <c r="E227" s="18">
        <v>3000</v>
      </c>
      <c r="F227" s="18">
        <v>0</v>
      </c>
      <c r="G227" s="18">
        <f t="shared" si="7"/>
        <v>3000</v>
      </c>
      <c r="H227" s="7"/>
      <c r="I227" s="7"/>
      <c r="J227" s="7"/>
      <c r="K227" s="7"/>
    </row>
    <row r="228" spans="1:11" s="8" customFormat="1" ht="13.5">
      <c r="A228" s="15" t="s">
        <v>1138</v>
      </c>
      <c r="B228" s="109" t="s">
        <v>3912</v>
      </c>
      <c r="C228" s="15" t="s">
        <v>3912</v>
      </c>
      <c r="D228" s="15" t="s">
        <v>4387</v>
      </c>
      <c r="E228" s="18">
        <v>5473.5</v>
      </c>
      <c r="F228" s="18">
        <v>0</v>
      </c>
      <c r="G228" s="18">
        <f t="shared" si="7"/>
        <v>5473.5</v>
      </c>
      <c r="H228" s="7"/>
      <c r="I228" s="7"/>
      <c r="J228" s="7"/>
      <c r="K228" s="7"/>
    </row>
    <row r="229" spans="1:11" s="8" customFormat="1" ht="13.5">
      <c r="A229" s="15" t="s">
        <v>1138</v>
      </c>
      <c r="B229" s="109" t="s">
        <v>3914</v>
      </c>
      <c r="C229" s="15" t="s">
        <v>3914</v>
      </c>
      <c r="D229" s="15" t="s">
        <v>4388</v>
      </c>
      <c r="E229" s="18">
        <v>5900</v>
      </c>
      <c r="F229" s="18">
        <v>0</v>
      </c>
      <c r="G229" s="18">
        <f t="shared" si="7"/>
        <v>5900</v>
      </c>
      <c r="H229" s="7"/>
      <c r="I229" s="7"/>
      <c r="J229" s="7"/>
      <c r="K229" s="7"/>
    </row>
    <row r="230" spans="1:11" s="8" customFormat="1" ht="13.5">
      <c r="A230" s="15" t="s">
        <v>1138</v>
      </c>
      <c r="B230" s="109" t="s">
        <v>3916</v>
      </c>
      <c r="C230" s="15" t="s">
        <v>3916</v>
      </c>
      <c r="D230" s="15" t="s">
        <v>4389</v>
      </c>
      <c r="E230" s="18">
        <v>31082.66</v>
      </c>
      <c r="F230" s="18">
        <v>0</v>
      </c>
      <c r="G230" s="18">
        <f t="shared" si="7"/>
        <v>31082.66</v>
      </c>
      <c r="H230" s="7"/>
      <c r="I230" s="7"/>
      <c r="J230" s="7"/>
      <c r="K230" s="7"/>
    </row>
    <row r="231" spans="1:11" s="8" customFormat="1" ht="13.5">
      <c r="A231" s="15" t="s">
        <v>1138</v>
      </c>
      <c r="B231" s="109" t="s">
        <v>3918</v>
      </c>
      <c r="C231" s="15" t="s">
        <v>3918</v>
      </c>
      <c r="D231" s="15" t="s">
        <v>4390</v>
      </c>
      <c r="E231" s="18">
        <v>9000</v>
      </c>
      <c r="F231" s="18">
        <v>0</v>
      </c>
      <c r="G231" s="18">
        <f t="shared" si="7"/>
        <v>9000</v>
      </c>
      <c r="H231" s="7"/>
      <c r="I231" s="7"/>
      <c r="J231" s="7"/>
      <c r="K231" s="7"/>
    </row>
    <row r="232" spans="1:11" s="8" customFormat="1" ht="13.5">
      <c r="A232" s="15" t="s">
        <v>1138</v>
      </c>
      <c r="B232" s="109" t="s">
        <v>3920</v>
      </c>
      <c r="C232" s="15" t="s">
        <v>3920</v>
      </c>
      <c r="D232" s="15" t="s">
        <v>4391</v>
      </c>
      <c r="E232" s="18">
        <v>5200</v>
      </c>
      <c r="F232" s="18">
        <v>0</v>
      </c>
      <c r="G232" s="18">
        <f t="shared" si="7"/>
        <v>5200</v>
      </c>
      <c r="H232" s="7"/>
      <c r="I232" s="7"/>
      <c r="J232" s="7"/>
      <c r="K232" s="7"/>
    </row>
    <row r="233" spans="1:11" s="8" customFormat="1" ht="13.5">
      <c r="A233" s="15" t="s">
        <v>1138</v>
      </c>
      <c r="B233" s="109" t="s">
        <v>3922</v>
      </c>
      <c r="C233" s="15" t="s">
        <v>3922</v>
      </c>
      <c r="D233" s="15" t="s">
        <v>4392</v>
      </c>
      <c r="E233" s="18">
        <v>1163</v>
      </c>
      <c r="F233" s="18">
        <v>0</v>
      </c>
      <c r="G233" s="18">
        <f t="shared" si="7"/>
        <v>1163</v>
      </c>
      <c r="H233" s="7"/>
      <c r="I233" s="7"/>
      <c r="J233" s="7"/>
      <c r="K233" s="7"/>
    </row>
    <row r="234" spans="1:11" s="8" customFormat="1" ht="13.5">
      <c r="A234" s="15"/>
      <c r="B234" s="15"/>
      <c r="C234" s="15"/>
      <c r="D234" s="108" t="s">
        <v>3886</v>
      </c>
      <c r="E234" s="50">
        <f>SUM(E205:E233)</f>
        <v>735017.52</v>
      </c>
      <c r="F234" s="50">
        <f>SUM(F205:F233)</f>
        <v>7.010000000000218</v>
      </c>
      <c r="G234" s="50">
        <f>SUM(G205:G233)</f>
        <v>735010.51</v>
      </c>
      <c r="H234" s="7"/>
      <c r="I234" s="7"/>
      <c r="J234" s="7"/>
      <c r="K234" s="7"/>
    </row>
    <row r="235" spans="1:11" s="8" customFormat="1" ht="13.5">
      <c r="A235" s="15" t="s">
        <v>1139</v>
      </c>
      <c r="B235" s="109" t="s">
        <v>3852</v>
      </c>
      <c r="C235" s="15" t="s">
        <v>3852</v>
      </c>
      <c r="D235" s="15" t="s">
        <v>4394</v>
      </c>
      <c r="E235" s="34">
        <v>1817.92</v>
      </c>
      <c r="F235" s="34">
        <v>0</v>
      </c>
      <c r="G235" s="34">
        <f aca="true" t="shared" si="8" ref="G235:G241">+E235-F235</f>
        <v>1817.92</v>
      </c>
      <c r="H235" s="7"/>
      <c r="I235" s="7"/>
      <c r="J235" s="7"/>
      <c r="K235" s="7"/>
    </row>
    <row r="236" spans="1:11" s="8" customFormat="1" ht="13.5">
      <c r="A236" s="15" t="s">
        <v>1139</v>
      </c>
      <c r="B236" s="109" t="s">
        <v>3854</v>
      </c>
      <c r="C236" s="15" t="s">
        <v>3854</v>
      </c>
      <c r="D236" s="15" t="s">
        <v>4395</v>
      </c>
      <c r="E236" s="18">
        <v>31600</v>
      </c>
      <c r="F236" s="18">
        <v>0</v>
      </c>
      <c r="G236" s="18">
        <f t="shared" si="8"/>
        <v>31600</v>
      </c>
      <c r="H236" s="7"/>
      <c r="I236" s="7"/>
      <c r="J236" s="7"/>
      <c r="K236" s="7"/>
    </row>
    <row r="237" spans="1:11" s="8" customFormat="1" ht="13.5">
      <c r="A237" s="15" t="s">
        <v>1139</v>
      </c>
      <c r="B237" s="109" t="s">
        <v>3856</v>
      </c>
      <c r="C237" s="15" t="s">
        <v>3856</v>
      </c>
      <c r="D237" s="15" t="s">
        <v>4396</v>
      </c>
      <c r="E237" s="18">
        <v>2172</v>
      </c>
      <c r="F237" s="18">
        <v>0</v>
      </c>
      <c r="G237" s="18">
        <f t="shared" si="8"/>
        <v>2172</v>
      </c>
      <c r="H237" s="7"/>
      <c r="I237" s="7"/>
      <c r="J237" s="7"/>
      <c r="K237" s="7"/>
    </row>
    <row r="238" spans="1:11" s="8" customFormat="1" ht="13.5">
      <c r="A238" s="15" t="s">
        <v>1139</v>
      </c>
      <c r="B238" s="109" t="s">
        <v>3858</v>
      </c>
      <c r="C238" s="15" t="s">
        <v>3858</v>
      </c>
      <c r="D238" s="15" t="s">
        <v>4397</v>
      </c>
      <c r="E238" s="18">
        <v>7417.5</v>
      </c>
      <c r="F238" s="18">
        <v>0</v>
      </c>
      <c r="G238" s="18">
        <f t="shared" si="8"/>
        <v>7417.5</v>
      </c>
      <c r="H238" s="7"/>
      <c r="I238" s="7"/>
      <c r="J238" s="7"/>
      <c r="K238" s="7"/>
    </row>
    <row r="239" spans="1:11" s="8" customFormat="1" ht="13.5">
      <c r="A239" s="15" t="s">
        <v>1139</v>
      </c>
      <c r="B239" s="109" t="s">
        <v>3859</v>
      </c>
      <c r="C239" s="15" t="s">
        <v>3859</v>
      </c>
      <c r="D239" s="15" t="s">
        <v>4398</v>
      </c>
      <c r="E239" s="18">
        <v>46887.42</v>
      </c>
      <c r="F239" s="18">
        <v>0</v>
      </c>
      <c r="G239" s="18">
        <f t="shared" si="8"/>
        <v>46887.42</v>
      </c>
      <c r="H239" s="7"/>
      <c r="I239" s="7"/>
      <c r="J239" s="7"/>
      <c r="K239" s="7"/>
    </row>
    <row r="240" spans="1:11" s="8" customFormat="1" ht="13.5">
      <c r="A240" s="15" t="s">
        <v>1139</v>
      </c>
      <c r="B240" s="109" t="s">
        <v>3861</v>
      </c>
      <c r="C240" s="15" t="s">
        <v>3861</v>
      </c>
      <c r="D240" s="15" t="s">
        <v>4399</v>
      </c>
      <c r="E240" s="18">
        <v>258.37</v>
      </c>
      <c r="F240" s="18">
        <v>0</v>
      </c>
      <c r="G240" s="18">
        <f t="shared" si="8"/>
        <v>258.37</v>
      </c>
      <c r="H240" s="7"/>
      <c r="I240" s="7"/>
      <c r="J240" s="7"/>
      <c r="K240" s="7"/>
    </row>
    <row r="241" spans="1:11" s="8" customFormat="1" ht="13.5">
      <c r="A241" s="15" t="s">
        <v>1139</v>
      </c>
      <c r="B241" s="109" t="s">
        <v>3863</v>
      </c>
      <c r="C241" s="15" t="s">
        <v>3863</v>
      </c>
      <c r="D241" s="15" t="s">
        <v>4400</v>
      </c>
      <c r="E241" s="18">
        <v>2550.02</v>
      </c>
      <c r="F241" s="18">
        <v>0</v>
      </c>
      <c r="G241" s="18">
        <f t="shared" si="8"/>
        <v>2550.02</v>
      </c>
      <c r="H241" s="7"/>
      <c r="I241" s="7"/>
      <c r="J241" s="7"/>
      <c r="K241" s="7"/>
    </row>
    <row r="242" spans="1:11" s="8" customFormat="1" ht="13.5">
      <c r="A242" s="15"/>
      <c r="B242" s="15"/>
      <c r="C242" s="15"/>
      <c r="D242" s="108" t="s">
        <v>3886</v>
      </c>
      <c r="E242" s="50">
        <f>SUM(E235:E241)</f>
        <v>92703.23</v>
      </c>
      <c r="F242" s="50">
        <f>SUM(F235:F241)</f>
        <v>0</v>
      </c>
      <c r="G242" s="50">
        <f>SUM(G235:G241)</f>
        <v>92703.23</v>
      </c>
      <c r="H242" s="7"/>
      <c r="I242" s="7"/>
      <c r="J242" s="7"/>
      <c r="K242" s="7"/>
    </row>
    <row r="243" spans="1:11" s="8" customFormat="1" ht="13.5">
      <c r="A243" s="15" t="s">
        <v>1140</v>
      </c>
      <c r="B243" s="109" t="s">
        <v>4312</v>
      </c>
      <c r="C243" s="15" t="s">
        <v>4312</v>
      </c>
      <c r="D243" s="15" t="s">
        <v>4401</v>
      </c>
      <c r="E243" s="34">
        <v>1610</v>
      </c>
      <c r="F243" s="34">
        <v>0</v>
      </c>
      <c r="G243" s="34">
        <f>+E243-F243</f>
        <v>1610</v>
      </c>
      <c r="H243" s="7"/>
      <c r="I243" s="7"/>
      <c r="J243" s="7"/>
      <c r="K243" s="7"/>
    </row>
    <row r="244" spans="1:11" s="8" customFormat="1" ht="13.5">
      <c r="A244" s="15" t="s">
        <v>1140</v>
      </c>
      <c r="B244" s="109" t="s">
        <v>4338</v>
      </c>
      <c r="C244" s="15" t="s">
        <v>4338</v>
      </c>
      <c r="D244" s="15" t="s">
        <v>4402</v>
      </c>
      <c r="E244" s="18">
        <v>2500</v>
      </c>
      <c r="F244" s="18">
        <v>0</v>
      </c>
      <c r="G244" s="18">
        <f>+E244-F244</f>
        <v>2500</v>
      </c>
      <c r="H244" s="7"/>
      <c r="I244" s="7"/>
      <c r="J244" s="7"/>
      <c r="K244" s="7"/>
    </row>
    <row r="245" spans="1:11" s="8" customFormat="1" ht="13.5">
      <c r="A245" s="15" t="s">
        <v>1140</v>
      </c>
      <c r="B245" s="109" t="s">
        <v>4340</v>
      </c>
      <c r="C245" s="15" t="s">
        <v>4340</v>
      </c>
      <c r="D245" s="15" t="s">
        <v>4403</v>
      </c>
      <c r="E245" s="18">
        <v>5500</v>
      </c>
      <c r="F245" s="18">
        <v>0</v>
      </c>
      <c r="G245" s="18">
        <f>+E245-F245</f>
        <v>5500</v>
      </c>
      <c r="H245" s="7"/>
      <c r="I245" s="7"/>
      <c r="J245" s="7"/>
      <c r="K245" s="7"/>
    </row>
    <row r="246" spans="1:11" s="8" customFormat="1" ht="13.5">
      <c r="A246" s="15"/>
      <c r="B246" s="15"/>
      <c r="C246" s="15"/>
      <c r="D246" s="108" t="s">
        <v>3886</v>
      </c>
      <c r="E246" s="50">
        <f>SUM(E243:E245)</f>
        <v>9610</v>
      </c>
      <c r="F246" s="50">
        <f>SUM(F243:F245)</f>
        <v>0</v>
      </c>
      <c r="G246" s="50">
        <f>SUM(G243:G245)</f>
        <v>9610</v>
      </c>
      <c r="H246" s="7"/>
      <c r="I246" s="7"/>
      <c r="J246" s="7"/>
      <c r="K246" s="7"/>
    </row>
    <row r="247" spans="1:11" s="8" customFormat="1" ht="13.5">
      <c r="A247" s="15" t="s">
        <v>1141</v>
      </c>
      <c r="B247" s="109" t="s">
        <v>3858</v>
      </c>
      <c r="C247" s="15" t="s">
        <v>3858</v>
      </c>
      <c r="D247" s="15" t="s">
        <v>4405</v>
      </c>
      <c r="E247" s="34">
        <v>5000</v>
      </c>
      <c r="F247" s="34">
        <v>5000</v>
      </c>
      <c r="G247" s="34">
        <f aca="true" t="shared" si="9" ref="G247:G286">+E247-F247</f>
        <v>0</v>
      </c>
      <c r="H247" s="7"/>
      <c r="I247" s="7"/>
      <c r="J247" s="7"/>
      <c r="K247" s="7"/>
    </row>
    <row r="248" spans="1:11" s="8" customFormat="1" ht="13.5">
      <c r="A248" s="15" t="s">
        <v>1141</v>
      </c>
      <c r="B248" s="109" t="s">
        <v>3859</v>
      </c>
      <c r="C248" s="15" t="s">
        <v>3859</v>
      </c>
      <c r="D248" s="15" t="s">
        <v>4406</v>
      </c>
      <c r="E248" s="18">
        <v>10604.82</v>
      </c>
      <c r="F248" s="18">
        <v>0</v>
      </c>
      <c r="G248" s="18">
        <f t="shared" si="9"/>
        <v>10604.82</v>
      </c>
      <c r="H248" s="7"/>
      <c r="I248" s="7"/>
      <c r="J248" s="7"/>
      <c r="K248" s="7"/>
    </row>
    <row r="249" spans="1:11" s="8" customFormat="1" ht="13.5">
      <c r="A249" s="15" t="s">
        <v>1141</v>
      </c>
      <c r="B249" s="109" t="s">
        <v>3861</v>
      </c>
      <c r="C249" s="15" t="s">
        <v>3861</v>
      </c>
      <c r="D249" s="15" t="s">
        <v>4407</v>
      </c>
      <c r="E249" s="18">
        <v>5000</v>
      </c>
      <c r="F249" s="18">
        <v>5000</v>
      </c>
      <c r="G249" s="18">
        <f t="shared" si="9"/>
        <v>0</v>
      </c>
      <c r="H249" s="7"/>
      <c r="I249" s="7"/>
      <c r="J249" s="7"/>
      <c r="K249" s="7"/>
    </row>
    <row r="250" spans="1:11" s="8" customFormat="1" ht="13.5">
      <c r="A250" s="15" t="s">
        <v>1141</v>
      </c>
      <c r="B250" s="109" t="s">
        <v>3863</v>
      </c>
      <c r="C250" s="15" t="s">
        <v>3863</v>
      </c>
      <c r="D250" s="15" t="s">
        <v>4408</v>
      </c>
      <c r="E250" s="18">
        <v>7334</v>
      </c>
      <c r="F250" s="18">
        <v>0</v>
      </c>
      <c r="G250" s="18">
        <f t="shared" si="9"/>
        <v>7334</v>
      </c>
      <c r="H250" s="7"/>
      <c r="I250" s="7"/>
      <c r="J250" s="7"/>
      <c r="K250" s="7"/>
    </row>
    <row r="251" spans="1:11" s="8" customFormat="1" ht="13.5">
      <c r="A251" s="15" t="s">
        <v>1141</v>
      </c>
      <c r="B251" s="109" t="s">
        <v>3867</v>
      </c>
      <c r="C251" s="15" t="s">
        <v>3867</v>
      </c>
      <c r="D251" s="15" t="s">
        <v>4409</v>
      </c>
      <c r="E251" s="18">
        <v>32000</v>
      </c>
      <c r="F251" s="18">
        <v>0</v>
      </c>
      <c r="G251" s="18">
        <f t="shared" si="9"/>
        <v>32000</v>
      </c>
      <c r="H251" s="7"/>
      <c r="I251" s="7"/>
      <c r="J251" s="7"/>
      <c r="K251" s="7"/>
    </row>
    <row r="252" spans="1:11" s="8" customFormat="1" ht="13.5">
      <c r="A252" s="15" t="s">
        <v>1141</v>
      </c>
      <c r="B252" s="109" t="s">
        <v>3871</v>
      </c>
      <c r="C252" s="15" t="s">
        <v>3871</v>
      </c>
      <c r="D252" s="15" t="s">
        <v>4410</v>
      </c>
      <c r="E252" s="18">
        <v>1000</v>
      </c>
      <c r="F252" s="18">
        <v>1000</v>
      </c>
      <c r="G252" s="18">
        <f t="shared" si="9"/>
        <v>0</v>
      </c>
      <c r="H252" s="7"/>
      <c r="I252" s="7"/>
      <c r="J252" s="7"/>
      <c r="K252" s="7"/>
    </row>
    <row r="253" spans="1:11" s="8" customFormat="1" ht="13.5">
      <c r="A253" s="15" t="s">
        <v>1141</v>
      </c>
      <c r="B253" s="109" t="s">
        <v>3873</v>
      </c>
      <c r="C253" s="15" t="s">
        <v>3873</v>
      </c>
      <c r="D253" s="15" t="s">
        <v>4411</v>
      </c>
      <c r="E253" s="18">
        <v>4800</v>
      </c>
      <c r="F253" s="18">
        <v>0</v>
      </c>
      <c r="G253" s="18">
        <f t="shared" si="9"/>
        <v>4800</v>
      </c>
      <c r="H253" s="7"/>
      <c r="I253" s="7"/>
      <c r="J253" s="7"/>
      <c r="K253" s="7"/>
    </row>
    <row r="254" spans="1:11" s="8" customFormat="1" ht="13.5">
      <c r="A254" s="15" t="s">
        <v>1141</v>
      </c>
      <c r="B254" s="109" t="s">
        <v>3877</v>
      </c>
      <c r="C254" s="15" t="s">
        <v>3877</v>
      </c>
      <c r="D254" s="15" t="s">
        <v>4412</v>
      </c>
      <c r="E254" s="18">
        <v>5992.15</v>
      </c>
      <c r="F254" s="18">
        <v>5992.15</v>
      </c>
      <c r="G254" s="18">
        <f t="shared" si="9"/>
        <v>0</v>
      </c>
      <c r="H254" s="7"/>
      <c r="I254" s="7"/>
      <c r="J254" s="7"/>
      <c r="K254" s="7"/>
    </row>
    <row r="255" spans="1:11" s="8" customFormat="1" ht="13.5">
      <c r="A255" s="15" t="s">
        <v>1141</v>
      </c>
      <c r="B255" s="109" t="s">
        <v>3878</v>
      </c>
      <c r="C255" s="15" t="s">
        <v>3878</v>
      </c>
      <c r="D255" s="15" t="s">
        <v>4413</v>
      </c>
      <c r="E255" s="18">
        <v>80026</v>
      </c>
      <c r="F255" s="18">
        <v>3000</v>
      </c>
      <c r="G255" s="18">
        <f t="shared" si="9"/>
        <v>77026</v>
      </c>
      <c r="H255" s="7"/>
      <c r="I255" s="7"/>
      <c r="J255" s="7"/>
      <c r="K255" s="7"/>
    </row>
    <row r="256" spans="1:11" s="8" customFormat="1" ht="13.5">
      <c r="A256" s="15" t="s">
        <v>1141</v>
      </c>
      <c r="B256" s="109" t="s">
        <v>3900</v>
      </c>
      <c r="C256" s="15" t="s">
        <v>3900</v>
      </c>
      <c r="D256" s="15" t="s">
        <v>4414</v>
      </c>
      <c r="E256" s="18">
        <v>6000</v>
      </c>
      <c r="F256" s="18">
        <v>0</v>
      </c>
      <c r="G256" s="18">
        <f t="shared" si="9"/>
        <v>6000</v>
      </c>
      <c r="H256" s="7"/>
      <c r="I256" s="7"/>
      <c r="J256" s="7"/>
      <c r="K256" s="7"/>
    </row>
    <row r="257" spans="1:11" s="8" customFormat="1" ht="13.5">
      <c r="A257" s="15" t="s">
        <v>1141</v>
      </c>
      <c r="B257" s="109" t="s">
        <v>3904</v>
      </c>
      <c r="C257" s="15" t="s">
        <v>3904</v>
      </c>
      <c r="D257" s="15" t="s">
        <v>4415</v>
      </c>
      <c r="E257" s="18">
        <v>50000</v>
      </c>
      <c r="F257" s="18">
        <v>0</v>
      </c>
      <c r="G257" s="18">
        <f t="shared" si="9"/>
        <v>50000</v>
      </c>
      <c r="H257" s="7"/>
      <c r="I257" s="7"/>
      <c r="J257" s="7"/>
      <c r="K257" s="7"/>
    </row>
    <row r="258" spans="1:11" s="8" customFormat="1" ht="13.5">
      <c r="A258" s="15" t="s">
        <v>1141</v>
      </c>
      <c r="B258" s="109" t="s">
        <v>3906</v>
      </c>
      <c r="C258" s="15" t="s">
        <v>3906</v>
      </c>
      <c r="D258" s="15" t="s">
        <v>4416</v>
      </c>
      <c r="E258" s="18">
        <v>5000</v>
      </c>
      <c r="F258" s="18">
        <v>0</v>
      </c>
      <c r="G258" s="18">
        <f t="shared" si="9"/>
        <v>5000</v>
      </c>
      <c r="H258" s="7"/>
      <c r="I258" s="7"/>
      <c r="J258" s="7"/>
      <c r="K258" s="7"/>
    </row>
    <row r="259" spans="1:11" s="8" customFormat="1" ht="13.5">
      <c r="A259" s="15" t="s">
        <v>1141</v>
      </c>
      <c r="B259" s="109" t="s">
        <v>3908</v>
      </c>
      <c r="C259" s="15" t="s">
        <v>3908</v>
      </c>
      <c r="D259" s="15" t="s">
        <v>4417</v>
      </c>
      <c r="E259" s="18">
        <v>20033.7</v>
      </c>
      <c r="F259" s="18">
        <v>0</v>
      </c>
      <c r="G259" s="18">
        <f t="shared" si="9"/>
        <v>20033.7</v>
      </c>
      <c r="H259" s="7"/>
      <c r="I259" s="7"/>
      <c r="J259" s="7"/>
      <c r="K259" s="7"/>
    </row>
    <row r="260" spans="1:11" s="8" customFormat="1" ht="13.5">
      <c r="A260" s="15" t="s">
        <v>1141</v>
      </c>
      <c r="B260" s="109" t="s">
        <v>3910</v>
      </c>
      <c r="C260" s="15" t="s">
        <v>3910</v>
      </c>
      <c r="D260" s="15" t="s">
        <v>4418</v>
      </c>
      <c r="E260" s="18">
        <v>6088.68</v>
      </c>
      <c r="F260" s="18">
        <v>0</v>
      </c>
      <c r="G260" s="18">
        <f t="shared" si="9"/>
        <v>6088.68</v>
      </c>
      <c r="H260" s="7"/>
      <c r="I260" s="7"/>
      <c r="J260" s="7"/>
      <c r="K260" s="7"/>
    </row>
    <row r="261" spans="1:11" s="8" customFormat="1" ht="13.5">
      <c r="A261" s="15" t="s">
        <v>1141</v>
      </c>
      <c r="B261" s="109" t="s">
        <v>3916</v>
      </c>
      <c r="C261" s="15" t="s">
        <v>3916</v>
      </c>
      <c r="D261" s="15" t="s">
        <v>4419</v>
      </c>
      <c r="E261" s="18">
        <v>10000</v>
      </c>
      <c r="F261" s="18">
        <v>0</v>
      </c>
      <c r="G261" s="18">
        <f t="shared" si="9"/>
        <v>10000</v>
      </c>
      <c r="H261" s="7"/>
      <c r="I261" s="7"/>
      <c r="J261" s="7"/>
      <c r="K261" s="7"/>
    </row>
    <row r="262" spans="1:11" s="8" customFormat="1" ht="13.5">
      <c r="A262" s="15" t="s">
        <v>1141</v>
      </c>
      <c r="B262" s="109" t="s">
        <v>3918</v>
      </c>
      <c r="C262" s="15" t="s">
        <v>3918</v>
      </c>
      <c r="D262" s="15" t="s">
        <v>4420</v>
      </c>
      <c r="E262" s="18">
        <v>7761.14</v>
      </c>
      <c r="F262" s="18">
        <v>0</v>
      </c>
      <c r="G262" s="18">
        <f t="shared" si="9"/>
        <v>7761.14</v>
      </c>
      <c r="H262" s="7"/>
      <c r="I262" s="7"/>
      <c r="J262" s="7"/>
      <c r="K262" s="7"/>
    </row>
    <row r="263" spans="1:11" s="8" customFormat="1" ht="13.5">
      <c r="A263" s="15" t="s">
        <v>1141</v>
      </c>
      <c r="B263" s="109" t="s">
        <v>3998</v>
      </c>
      <c r="C263" s="15" t="s">
        <v>3998</v>
      </c>
      <c r="D263" s="15" t="s">
        <v>4421</v>
      </c>
      <c r="E263" s="18">
        <v>23004.7</v>
      </c>
      <c r="F263" s="18">
        <v>0</v>
      </c>
      <c r="G263" s="18">
        <f t="shared" si="9"/>
        <v>23004.7</v>
      </c>
      <c r="H263" s="7"/>
      <c r="I263" s="7"/>
      <c r="J263" s="7"/>
      <c r="K263" s="7"/>
    </row>
    <row r="264" spans="1:11" s="8" customFormat="1" ht="13.5">
      <c r="A264" s="15" t="s">
        <v>1141</v>
      </c>
      <c r="B264" s="109" t="s">
        <v>4000</v>
      </c>
      <c r="C264" s="15" t="s">
        <v>4000</v>
      </c>
      <c r="D264" s="15" t="s">
        <v>4422</v>
      </c>
      <c r="E264" s="18">
        <v>6000</v>
      </c>
      <c r="F264" s="18">
        <v>0</v>
      </c>
      <c r="G264" s="18">
        <f t="shared" si="9"/>
        <v>6000</v>
      </c>
      <c r="H264" s="7"/>
      <c r="I264" s="7"/>
      <c r="J264" s="7"/>
      <c r="K264" s="7"/>
    </row>
    <row r="265" spans="1:11" s="8" customFormat="1" ht="13.5">
      <c r="A265" s="15" t="s">
        <v>1141</v>
      </c>
      <c r="B265" s="109" t="s">
        <v>4002</v>
      </c>
      <c r="C265" s="15" t="s">
        <v>4002</v>
      </c>
      <c r="D265" s="15" t="s">
        <v>4423</v>
      </c>
      <c r="E265" s="18">
        <v>4000</v>
      </c>
      <c r="F265" s="18">
        <v>4000</v>
      </c>
      <c r="G265" s="18">
        <f t="shared" si="9"/>
        <v>0</v>
      </c>
      <c r="H265" s="7"/>
      <c r="I265" s="7"/>
      <c r="J265" s="7"/>
      <c r="K265" s="7"/>
    </row>
    <row r="266" spans="1:11" s="8" customFormat="1" ht="13.5">
      <c r="A266" s="15" t="s">
        <v>1141</v>
      </c>
      <c r="B266" s="109" t="s">
        <v>4004</v>
      </c>
      <c r="C266" s="15" t="s">
        <v>4004</v>
      </c>
      <c r="D266" s="15" t="s">
        <v>4424</v>
      </c>
      <c r="E266" s="18">
        <v>3000</v>
      </c>
      <c r="F266" s="18">
        <v>3000</v>
      </c>
      <c r="G266" s="18">
        <f t="shared" si="9"/>
        <v>0</v>
      </c>
      <c r="H266" s="7"/>
      <c r="I266" s="7"/>
      <c r="J266" s="7"/>
      <c r="K266" s="7"/>
    </row>
    <row r="267" spans="1:11" s="8" customFormat="1" ht="13.5">
      <c r="A267" s="15" t="s">
        <v>1141</v>
      </c>
      <c r="B267" s="109" t="s">
        <v>4185</v>
      </c>
      <c r="C267" s="15" t="s">
        <v>4185</v>
      </c>
      <c r="D267" s="15" t="s">
        <v>4425</v>
      </c>
      <c r="E267" s="18">
        <v>3000</v>
      </c>
      <c r="F267" s="18">
        <v>3000</v>
      </c>
      <c r="G267" s="18">
        <f t="shared" si="9"/>
        <v>0</v>
      </c>
      <c r="H267" s="7"/>
      <c r="I267" s="7"/>
      <c r="J267" s="7"/>
      <c r="K267" s="7"/>
    </row>
    <row r="268" spans="1:11" s="8" customFormat="1" ht="13.5">
      <c r="A268" s="15" t="s">
        <v>1141</v>
      </c>
      <c r="B268" s="109" t="s">
        <v>4006</v>
      </c>
      <c r="C268" s="15" t="s">
        <v>4006</v>
      </c>
      <c r="D268" s="15" t="s">
        <v>4426</v>
      </c>
      <c r="E268" s="18">
        <v>2346</v>
      </c>
      <c r="F268" s="18">
        <v>2346</v>
      </c>
      <c r="G268" s="18">
        <f t="shared" si="9"/>
        <v>0</v>
      </c>
      <c r="H268" s="7"/>
      <c r="I268" s="7"/>
      <c r="J268" s="7"/>
      <c r="K268" s="7"/>
    </row>
    <row r="269" spans="1:11" s="8" customFormat="1" ht="13.5">
      <c r="A269" s="15" t="s">
        <v>1141</v>
      </c>
      <c r="B269" s="109" t="s">
        <v>4010</v>
      </c>
      <c r="C269" s="15" t="s">
        <v>4010</v>
      </c>
      <c r="D269" s="15" t="s">
        <v>4428</v>
      </c>
      <c r="E269" s="18">
        <v>54387.08</v>
      </c>
      <c r="F269" s="18">
        <v>0</v>
      </c>
      <c r="G269" s="18">
        <f t="shared" si="9"/>
        <v>54387.08</v>
      </c>
      <c r="H269" s="7"/>
      <c r="I269" s="7"/>
      <c r="J269" s="7"/>
      <c r="K269" s="7"/>
    </row>
    <row r="270" spans="1:11" s="8" customFormat="1" ht="13.5">
      <c r="A270" s="15" t="s">
        <v>1141</v>
      </c>
      <c r="B270" s="109" t="s">
        <v>4012</v>
      </c>
      <c r="C270" s="15" t="s">
        <v>4012</v>
      </c>
      <c r="D270" s="15" t="s">
        <v>4429</v>
      </c>
      <c r="E270" s="18">
        <v>6000</v>
      </c>
      <c r="F270" s="18">
        <v>0</v>
      </c>
      <c r="G270" s="18">
        <f t="shared" si="9"/>
        <v>6000</v>
      </c>
      <c r="H270" s="7"/>
      <c r="I270" s="7"/>
      <c r="J270" s="7"/>
      <c r="K270" s="7"/>
    </row>
    <row r="271" spans="1:11" s="8" customFormat="1" ht="13.5">
      <c r="A271" s="15" t="s">
        <v>1141</v>
      </c>
      <c r="B271" s="109" t="s">
        <v>4014</v>
      </c>
      <c r="C271" s="15" t="s">
        <v>4014</v>
      </c>
      <c r="D271" s="15" t="s">
        <v>4430</v>
      </c>
      <c r="E271" s="18">
        <v>5629.76</v>
      </c>
      <c r="F271" s="18">
        <v>0</v>
      </c>
      <c r="G271" s="18">
        <f t="shared" si="9"/>
        <v>5629.76</v>
      </c>
      <c r="H271" s="7"/>
      <c r="I271" s="7"/>
      <c r="J271" s="7"/>
      <c r="K271" s="7"/>
    </row>
    <row r="272" spans="1:11" s="8" customFormat="1" ht="13.5">
      <c r="A272" s="15" t="s">
        <v>1141</v>
      </c>
      <c r="B272" s="109" t="s">
        <v>4018</v>
      </c>
      <c r="C272" s="15" t="s">
        <v>4018</v>
      </c>
      <c r="D272" s="15" t="s">
        <v>4431</v>
      </c>
      <c r="E272" s="18">
        <v>10000</v>
      </c>
      <c r="F272" s="18">
        <v>0</v>
      </c>
      <c r="G272" s="18">
        <f t="shared" si="9"/>
        <v>10000</v>
      </c>
      <c r="H272" s="7"/>
      <c r="I272" s="7"/>
      <c r="J272" s="7"/>
      <c r="K272" s="7"/>
    </row>
    <row r="273" spans="1:11" s="8" customFormat="1" ht="13.5">
      <c r="A273" s="15" t="s">
        <v>1141</v>
      </c>
      <c r="B273" s="109" t="s">
        <v>4020</v>
      </c>
      <c r="C273" s="15" t="s">
        <v>4020</v>
      </c>
      <c r="D273" s="15" t="s">
        <v>4432</v>
      </c>
      <c r="E273" s="18">
        <v>10000</v>
      </c>
      <c r="F273" s="18">
        <v>0</v>
      </c>
      <c r="G273" s="18">
        <f t="shared" si="9"/>
        <v>10000</v>
      </c>
      <c r="H273" s="7"/>
      <c r="I273" s="7"/>
      <c r="J273" s="7"/>
      <c r="K273" s="7"/>
    </row>
    <row r="274" spans="1:11" s="8" customFormat="1" ht="13.5">
      <c r="A274" s="15" t="s">
        <v>1141</v>
      </c>
      <c r="B274" s="109" t="s">
        <v>4022</v>
      </c>
      <c r="C274" s="15" t="s">
        <v>4022</v>
      </c>
      <c r="D274" s="15" t="s">
        <v>4433</v>
      </c>
      <c r="E274" s="18">
        <v>94894.73</v>
      </c>
      <c r="F274" s="18">
        <v>0</v>
      </c>
      <c r="G274" s="18">
        <f t="shared" si="9"/>
        <v>94894.73</v>
      </c>
      <c r="H274" s="7"/>
      <c r="I274" s="7"/>
      <c r="J274" s="7"/>
      <c r="K274" s="7"/>
    </row>
    <row r="275" spans="1:11" s="8" customFormat="1" ht="13.5">
      <c r="A275" s="15" t="s">
        <v>1141</v>
      </c>
      <c r="B275" s="109" t="s">
        <v>4134</v>
      </c>
      <c r="C275" s="15" t="s">
        <v>4134</v>
      </c>
      <c r="D275" s="15" t="s">
        <v>4434</v>
      </c>
      <c r="E275" s="18">
        <v>90149.54</v>
      </c>
      <c r="F275" s="18">
        <v>0</v>
      </c>
      <c r="G275" s="18">
        <f t="shared" si="9"/>
        <v>90149.54</v>
      </c>
      <c r="H275" s="7"/>
      <c r="I275" s="7"/>
      <c r="J275" s="7"/>
      <c r="K275" s="7"/>
    </row>
    <row r="276" spans="1:11" s="8" customFormat="1" ht="13.5">
      <c r="A276" s="15" t="s">
        <v>1141</v>
      </c>
      <c r="B276" s="109" t="s">
        <v>4138</v>
      </c>
      <c r="C276" s="15" t="s">
        <v>4138</v>
      </c>
      <c r="D276" s="15" t="s">
        <v>4435</v>
      </c>
      <c r="E276" s="18">
        <v>9400</v>
      </c>
      <c r="F276" s="18">
        <v>0</v>
      </c>
      <c r="G276" s="18">
        <f t="shared" si="9"/>
        <v>9400</v>
      </c>
      <c r="H276" s="7"/>
      <c r="I276" s="7"/>
      <c r="J276" s="7"/>
      <c r="K276" s="7"/>
    </row>
    <row r="277" spans="1:11" s="8" customFormat="1" ht="13.5">
      <c r="A277" s="15" t="s">
        <v>1141</v>
      </c>
      <c r="B277" s="109" t="s">
        <v>4024</v>
      </c>
      <c r="C277" s="15" t="s">
        <v>4024</v>
      </c>
      <c r="D277" s="15" t="s">
        <v>4436</v>
      </c>
      <c r="E277" s="18">
        <v>12000</v>
      </c>
      <c r="F277" s="18">
        <v>0</v>
      </c>
      <c r="G277" s="18">
        <f t="shared" si="9"/>
        <v>12000</v>
      </c>
      <c r="H277" s="7"/>
      <c r="I277" s="7"/>
      <c r="J277" s="7"/>
      <c r="K277" s="7"/>
    </row>
    <row r="278" spans="1:11" s="8" customFormat="1" ht="13.5">
      <c r="A278" s="15" t="s">
        <v>1141</v>
      </c>
      <c r="B278" s="109" t="s">
        <v>4026</v>
      </c>
      <c r="C278" s="15" t="s">
        <v>4026</v>
      </c>
      <c r="D278" s="15" t="s">
        <v>4437</v>
      </c>
      <c r="E278" s="18">
        <v>999</v>
      </c>
      <c r="F278" s="18">
        <v>999</v>
      </c>
      <c r="G278" s="18">
        <f t="shared" si="9"/>
        <v>0</v>
      </c>
      <c r="H278" s="7"/>
      <c r="I278" s="7"/>
      <c r="J278" s="7"/>
      <c r="K278" s="7"/>
    </row>
    <row r="279" spans="1:11" s="8" customFormat="1" ht="13.5">
      <c r="A279" s="15" t="s">
        <v>1141</v>
      </c>
      <c r="B279" s="109" t="s">
        <v>4030</v>
      </c>
      <c r="C279" s="15" t="s">
        <v>4030</v>
      </c>
      <c r="D279" s="15" t="s">
        <v>4438</v>
      </c>
      <c r="E279" s="18">
        <v>3000</v>
      </c>
      <c r="F279" s="18">
        <v>0</v>
      </c>
      <c r="G279" s="18">
        <f t="shared" si="9"/>
        <v>3000</v>
      </c>
      <c r="H279" s="7"/>
      <c r="I279" s="7"/>
      <c r="J279" s="7"/>
      <c r="K279" s="7"/>
    </row>
    <row r="280" spans="1:11" s="8" customFormat="1" ht="13.5">
      <c r="A280" s="15" t="s">
        <v>1141</v>
      </c>
      <c r="B280" s="109" t="s">
        <v>4032</v>
      </c>
      <c r="C280" s="15" t="s">
        <v>4032</v>
      </c>
      <c r="D280" s="15" t="s">
        <v>4439</v>
      </c>
      <c r="E280" s="18">
        <v>62448.51</v>
      </c>
      <c r="F280" s="18">
        <v>0</v>
      </c>
      <c r="G280" s="18">
        <f t="shared" si="9"/>
        <v>62448.51</v>
      </c>
      <c r="H280" s="7"/>
      <c r="I280" s="7"/>
      <c r="J280" s="7"/>
      <c r="K280" s="7"/>
    </row>
    <row r="281" spans="1:11" s="8" customFormat="1" ht="13.5">
      <c r="A281" s="15" t="s">
        <v>1141</v>
      </c>
      <c r="B281" s="109" t="s">
        <v>4034</v>
      </c>
      <c r="C281" s="15" t="s">
        <v>4034</v>
      </c>
      <c r="D281" s="15" t="s">
        <v>4440</v>
      </c>
      <c r="E281" s="18">
        <v>2500</v>
      </c>
      <c r="F281" s="18">
        <v>2500</v>
      </c>
      <c r="G281" s="18">
        <f t="shared" si="9"/>
        <v>0</v>
      </c>
      <c r="H281" s="7"/>
      <c r="I281" s="7"/>
      <c r="J281" s="7"/>
      <c r="K281" s="7"/>
    </row>
    <row r="282" spans="1:11" s="8" customFormat="1" ht="13.5">
      <c r="A282" s="15" t="s">
        <v>1141</v>
      </c>
      <c r="B282" s="109" t="s">
        <v>4036</v>
      </c>
      <c r="C282" s="15" t="s">
        <v>4036</v>
      </c>
      <c r="D282" s="15" t="s">
        <v>4441</v>
      </c>
      <c r="E282" s="18">
        <v>1500</v>
      </c>
      <c r="F282" s="18">
        <v>1500</v>
      </c>
      <c r="G282" s="18">
        <f t="shared" si="9"/>
        <v>0</v>
      </c>
      <c r="H282" s="7"/>
      <c r="I282" s="7"/>
      <c r="J282" s="7"/>
      <c r="K282" s="7"/>
    </row>
    <row r="283" spans="1:11" s="8" customFormat="1" ht="13.5">
      <c r="A283" s="15" t="s">
        <v>1141</v>
      </c>
      <c r="B283" s="109" t="s">
        <v>4263</v>
      </c>
      <c r="C283" s="15" t="s">
        <v>4263</v>
      </c>
      <c r="D283" s="15" t="s">
        <v>4442</v>
      </c>
      <c r="E283" s="18">
        <v>5000</v>
      </c>
      <c r="F283" s="18">
        <v>0</v>
      </c>
      <c r="G283" s="18">
        <f t="shared" si="9"/>
        <v>5000</v>
      </c>
      <c r="H283" s="7"/>
      <c r="I283" s="7"/>
      <c r="J283" s="7"/>
      <c r="K283" s="7"/>
    </row>
    <row r="284" spans="1:11" s="8" customFormat="1" ht="13.5">
      <c r="A284" s="15" t="s">
        <v>1141</v>
      </c>
      <c r="B284" s="109" t="s">
        <v>4265</v>
      </c>
      <c r="C284" s="15" t="s">
        <v>4265</v>
      </c>
      <c r="D284" s="15" t="s">
        <v>4443</v>
      </c>
      <c r="E284" s="18">
        <v>7000</v>
      </c>
      <c r="F284" s="18">
        <v>0</v>
      </c>
      <c r="G284" s="18">
        <f t="shared" si="9"/>
        <v>7000</v>
      </c>
      <c r="H284" s="7"/>
      <c r="I284" s="7"/>
      <c r="J284" s="7"/>
      <c r="K284" s="7"/>
    </row>
    <row r="285" spans="1:11" s="8" customFormat="1" ht="13.5">
      <c r="A285" s="15" t="s">
        <v>1141</v>
      </c>
      <c r="B285" s="109" t="s">
        <v>4273</v>
      </c>
      <c r="C285" s="15" t="s">
        <v>4273</v>
      </c>
      <c r="D285" s="15" t="s">
        <v>4444</v>
      </c>
      <c r="E285" s="18">
        <v>308003.93</v>
      </c>
      <c r="F285" s="18">
        <v>0</v>
      </c>
      <c r="G285" s="18">
        <f t="shared" si="9"/>
        <v>308003.93</v>
      </c>
      <c r="H285" s="7"/>
      <c r="I285" s="7"/>
      <c r="J285" s="7"/>
      <c r="K285" s="7"/>
    </row>
    <row r="286" spans="1:11" s="8" customFormat="1" ht="13.5">
      <c r="A286" s="15" t="s">
        <v>1141</v>
      </c>
      <c r="B286" s="109" t="s">
        <v>4275</v>
      </c>
      <c r="C286" s="15" t="s">
        <v>4275</v>
      </c>
      <c r="D286" s="15" t="s">
        <v>4445</v>
      </c>
      <c r="E286" s="18">
        <v>8500</v>
      </c>
      <c r="F286" s="18">
        <v>0</v>
      </c>
      <c r="G286" s="18">
        <f t="shared" si="9"/>
        <v>8500</v>
      </c>
      <c r="H286" s="7"/>
      <c r="I286" s="7"/>
      <c r="J286" s="7"/>
      <c r="K286" s="7"/>
    </row>
    <row r="287" spans="1:11" s="8" customFormat="1" ht="13.5">
      <c r="A287" s="15"/>
      <c r="B287" s="15"/>
      <c r="C287" s="15"/>
      <c r="D287" s="108" t="s">
        <v>3886</v>
      </c>
      <c r="E287" s="50">
        <f>SUM(E247:E286)</f>
        <v>989403.74</v>
      </c>
      <c r="F287" s="50">
        <f>SUM(F247:F286)</f>
        <v>37337.15</v>
      </c>
      <c r="G287" s="50">
        <f>SUM(G247:G286)</f>
        <v>952066.5900000001</v>
      </c>
      <c r="H287" s="7"/>
      <c r="I287" s="7"/>
      <c r="J287" s="7"/>
      <c r="K287" s="7"/>
    </row>
    <row r="288" spans="1:11" s="8" customFormat="1" ht="13.5">
      <c r="A288" s="21"/>
      <c r="B288" s="21"/>
      <c r="C288" s="21"/>
      <c r="D288" s="108" t="s">
        <v>3843</v>
      </c>
      <c r="E288" s="50">
        <f>+E287+E246+E242+E234+E204+E202+E200+E198+E168+E140+E132+E129+E87+E84+E70+E67+E65+E38+E32+E26</f>
        <v>7603780.56</v>
      </c>
      <c r="F288" s="50">
        <f>+F287+F246+F242+F234+F204+F202+F200+F198+F168+F140+F132+F129+F87+F84+F70+F67+F65+F38+F32+F26</f>
        <v>190521.01</v>
      </c>
      <c r="G288" s="50">
        <f>+G287+G246+G242+G234+G204+G202+G200+G198+G168+G140+G132+G129+G87+G84+G70+G67+G65+G38+G32+G26</f>
        <v>7413259.55</v>
      </c>
      <c r="H288" s="7"/>
      <c r="I288" s="7"/>
      <c r="J288" s="7"/>
      <c r="K288" s="7"/>
    </row>
    <row r="289" spans="1:11" s="8" customFormat="1" ht="13.5">
      <c r="A289" s="49" t="s">
        <v>1343</v>
      </c>
      <c r="B289" s="21"/>
      <c r="C289" s="21"/>
      <c r="D289" s="21"/>
      <c r="E289" s="50"/>
      <c r="F289" s="50"/>
      <c r="G289" s="50"/>
      <c r="H289" s="7"/>
      <c r="I289" s="7"/>
      <c r="J289" s="7"/>
      <c r="K289" s="7"/>
    </row>
    <row r="290" spans="1:11" s="8" customFormat="1" ht="13.5">
      <c r="A290" s="15" t="s">
        <v>1206</v>
      </c>
      <c r="B290" s="15" t="s">
        <v>1334</v>
      </c>
      <c r="C290" s="15" t="s">
        <v>2689</v>
      </c>
      <c r="D290" s="15" t="s">
        <v>2690</v>
      </c>
      <c r="E290" s="34">
        <v>250</v>
      </c>
      <c r="F290" s="34">
        <v>0</v>
      </c>
      <c r="G290" s="34">
        <f>+E290-F290</f>
        <v>250</v>
      </c>
      <c r="H290" s="7"/>
      <c r="I290" s="7"/>
      <c r="J290" s="7"/>
      <c r="K290" s="7"/>
    </row>
    <row r="291" spans="1:11" s="8" customFormat="1" ht="13.5">
      <c r="A291" s="15"/>
      <c r="B291" s="15"/>
      <c r="C291" s="15"/>
      <c r="D291" s="108" t="s">
        <v>3886</v>
      </c>
      <c r="E291" s="50">
        <f>SUM(E290:E290)</f>
        <v>250</v>
      </c>
      <c r="F291" s="50">
        <f>SUM(F290:F290)</f>
        <v>0</v>
      </c>
      <c r="G291" s="50">
        <f>SUM(G290:G290)</f>
        <v>250</v>
      </c>
      <c r="H291" s="7"/>
      <c r="I291" s="7"/>
      <c r="J291" s="7"/>
      <c r="K291" s="7"/>
    </row>
    <row r="292" spans="1:11" s="8" customFormat="1" ht="13.5">
      <c r="A292" s="15"/>
      <c r="B292" s="15"/>
      <c r="C292" s="15"/>
      <c r="D292" s="108" t="s">
        <v>3843</v>
      </c>
      <c r="E292" s="50">
        <f>+E291</f>
        <v>250</v>
      </c>
      <c r="F292" s="50">
        <f>+F291</f>
        <v>0</v>
      </c>
      <c r="G292" s="50">
        <f>+G291</f>
        <v>250</v>
      </c>
      <c r="H292" s="7"/>
      <c r="I292" s="7"/>
      <c r="J292" s="7"/>
      <c r="K292" s="7"/>
    </row>
    <row r="293" spans="1:11" s="8" customFormat="1" ht="13.5">
      <c r="A293" s="110" t="s">
        <v>1344</v>
      </c>
      <c r="B293" s="15"/>
      <c r="C293" s="15"/>
      <c r="D293" s="21"/>
      <c r="E293" s="50"/>
      <c r="F293" s="50"/>
      <c r="G293" s="50"/>
      <c r="H293" s="7"/>
      <c r="I293" s="7"/>
      <c r="J293" s="7"/>
      <c r="K293" s="7"/>
    </row>
    <row r="294" spans="1:11" s="8" customFormat="1" ht="13.5">
      <c r="A294" s="15" t="s">
        <v>1206</v>
      </c>
      <c r="B294" s="114" t="s">
        <v>1212</v>
      </c>
      <c r="C294" s="15" t="s">
        <v>4579</v>
      </c>
      <c r="D294" s="15" t="s">
        <v>3885</v>
      </c>
      <c r="E294" s="34">
        <v>27497.14</v>
      </c>
      <c r="F294" s="34">
        <v>27497.14</v>
      </c>
      <c r="G294" s="34">
        <f aca="true" t="shared" si="10" ref="G294:G357">+E294-F294</f>
        <v>0</v>
      </c>
      <c r="H294" s="7"/>
      <c r="I294" s="7"/>
      <c r="J294" s="7"/>
      <c r="K294" s="7"/>
    </row>
    <row r="295" spans="1:11" s="8" customFormat="1" ht="13.5">
      <c r="A295" s="15" t="s">
        <v>1206</v>
      </c>
      <c r="B295" s="114" t="s">
        <v>1212</v>
      </c>
      <c r="C295" s="15" t="s">
        <v>4580</v>
      </c>
      <c r="D295" s="15" t="s">
        <v>4581</v>
      </c>
      <c r="E295" s="18">
        <v>5991.85</v>
      </c>
      <c r="F295" s="18">
        <v>5991.85</v>
      </c>
      <c r="G295" s="18">
        <f t="shared" si="10"/>
        <v>0</v>
      </c>
      <c r="H295" s="7"/>
      <c r="I295" s="7"/>
      <c r="J295" s="7"/>
      <c r="K295" s="7"/>
    </row>
    <row r="296" spans="1:11" s="8" customFormat="1" ht="13.5">
      <c r="A296" s="15" t="s">
        <v>1206</v>
      </c>
      <c r="B296" s="114" t="s">
        <v>1212</v>
      </c>
      <c r="C296" s="15" t="s">
        <v>4582</v>
      </c>
      <c r="D296" s="15" t="s">
        <v>4583</v>
      </c>
      <c r="E296" s="18">
        <v>63847.46</v>
      </c>
      <c r="F296" s="18">
        <v>63847.46</v>
      </c>
      <c r="G296" s="18">
        <f t="shared" si="10"/>
        <v>0</v>
      </c>
      <c r="H296" s="7"/>
      <c r="I296" s="7"/>
      <c r="J296" s="7"/>
      <c r="K296" s="7"/>
    </row>
    <row r="297" spans="1:11" s="8" customFormat="1" ht="13.5">
      <c r="A297" s="15" t="s">
        <v>1206</v>
      </c>
      <c r="B297" s="114" t="s">
        <v>1212</v>
      </c>
      <c r="C297" s="15" t="s">
        <v>4584</v>
      </c>
      <c r="D297" s="15" t="s">
        <v>4585</v>
      </c>
      <c r="E297" s="18">
        <v>29500</v>
      </c>
      <c r="F297" s="18">
        <v>29500</v>
      </c>
      <c r="G297" s="18">
        <f t="shared" si="10"/>
        <v>0</v>
      </c>
      <c r="H297" s="7"/>
      <c r="I297" s="7"/>
      <c r="J297" s="7"/>
      <c r="K297" s="7"/>
    </row>
    <row r="298" spans="1:11" s="8" customFormat="1" ht="13.5">
      <c r="A298" s="15" t="s">
        <v>1206</v>
      </c>
      <c r="B298" s="114" t="s">
        <v>1212</v>
      </c>
      <c r="C298" s="15" t="s">
        <v>4586</v>
      </c>
      <c r="D298" s="15" t="s">
        <v>4587</v>
      </c>
      <c r="E298" s="18">
        <v>408.95</v>
      </c>
      <c r="F298" s="18">
        <v>408.95</v>
      </c>
      <c r="G298" s="18">
        <f t="shared" si="10"/>
        <v>0</v>
      </c>
      <c r="H298" s="7"/>
      <c r="I298" s="7"/>
      <c r="J298" s="7"/>
      <c r="K298" s="7"/>
    </row>
    <row r="299" spans="1:11" s="8" customFormat="1" ht="13.5">
      <c r="A299" s="15" t="s">
        <v>1206</v>
      </c>
      <c r="B299" s="114" t="s">
        <v>1212</v>
      </c>
      <c r="C299" s="15" t="s">
        <v>4588</v>
      </c>
      <c r="D299" s="15" t="s">
        <v>4589</v>
      </c>
      <c r="E299" s="18">
        <v>16000</v>
      </c>
      <c r="F299" s="18">
        <v>16000</v>
      </c>
      <c r="G299" s="18">
        <f t="shared" si="10"/>
        <v>0</v>
      </c>
      <c r="H299" s="7"/>
      <c r="I299" s="7"/>
      <c r="J299" s="7"/>
      <c r="K299" s="7"/>
    </row>
    <row r="300" spans="1:11" s="8" customFormat="1" ht="13.5">
      <c r="A300" s="15" t="s">
        <v>1206</v>
      </c>
      <c r="B300" s="109" t="s">
        <v>2637</v>
      </c>
      <c r="C300" s="15" t="s">
        <v>4590</v>
      </c>
      <c r="D300" s="15" t="s">
        <v>4591</v>
      </c>
      <c r="E300" s="18">
        <v>86259.76</v>
      </c>
      <c r="F300" s="18">
        <v>30000</v>
      </c>
      <c r="G300" s="18">
        <f t="shared" si="10"/>
        <v>56259.759999999995</v>
      </c>
      <c r="H300" s="7"/>
      <c r="I300" s="7"/>
      <c r="J300" s="7"/>
      <c r="K300" s="7"/>
    </row>
    <row r="301" spans="1:11" s="8" customFormat="1" ht="13.5">
      <c r="A301" s="15" t="s">
        <v>1206</v>
      </c>
      <c r="B301" s="114" t="s">
        <v>1212</v>
      </c>
      <c r="C301" s="15" t="s">
        <v>4592</v>
      </c>
      <c r="D301" s="15" t="s">
        <v>4593</v>
      </c>
      <c r="E301" s="18">
        <v>73621</v>
      </c>
      <c r="F301" s="18">
        <v>73621</v>
      </c>
      <c r="G301" s="18">
        <f t="shared" si="10"/>
        <v>0</v>
      </c>
      <c r="H301" s="7"/>
      <c r="I301" s="7"/>
      <c r="J301" s="7"/>
      <c r="K301" s="7"/>
    </row>
    <row r="302" spans="1:11" s="8" customFormat="1" ht="13.5">
      <c r="A302" s="15" t="s">
        <v>1206</v>
      </c>
      <c r="B302" s="114" t="s">
        <v>1212</v>
      </c>
      <c r="C302" s="15" t="s">
        <v>4594</v>
      </c>
      <c r="D302" s="15" t="s">
        <v>4595</v>
      </c>
      <c r="E302" s="18">
        <v>17199.18</v>
      </c>
      <c r="F302" s="18">
        <v>17199.18</v>
      </c>
      <c r="G302" s="18">
        <f t="shared" si="10"/>
        <v>0</v>
      </c>
      <c r="H302" s="7"/>
      <c r="I302" s="7"/>
      <c r="J302" s="7"/>
      <c r="K302" s="7"/>
    </row>
    <row r="303" spans="1:11" s="8" customFormat="1" ht="13.5">
      <c r="A303" s="15" t="s">
        <v>1206</v>
      </c>
      <c r="B303" s="114" t="s">
        <v>1212</v>
      </c>
      <c r="C303" s="15" t="s">
        <v>4596</v>
      </c>
      <c r="D303" s="15" t="s">
        <v>4079</v>
      </c>
      <c r="E303" s="18">
        <v>92833.92</v>
      </c>
      <c r="F303" s="18">
        <v>92833.92</v>
      </c>
      <c r="G303" s="18">
        <f t="shared" si="10"/>
        <v>0</v>
      </c>
      <c r="H303" s="7"/>
      <c r="I303" s="7"/>
      <c r="J303" s="7"/>
      <c r="K303" s="7"/>
    </row>
    <row r="304" spans="1:11" s="8" customFormat="1" ht="13.5">
      <c r="A304" s="15" t="s">
        <v>1206</v>
      </c>
      <c r="B304" s="114" t="s">
        <v>1212</v>
      </c>
      <c r="C304" s="15" t="s">
        <v>4597</v>
      </c>
      <c r="D304" s="15" t="s">
        <v>4598</v>
      </c>
      <c r="E304" s="18">
        <v>30364.23</v>
      </c>
      <c r="F304" s="18">
        <v>30364.23</v>
      </c>
      <c r="G304" s="18">
        <f t="shared" si="10"/>
        <v>0</v>
      </c>
      <c r="H304" s="7"/>
      <c r="I304" s="7"/>
      <c r="J304" s="7"/>
      <c r="K304" s="7"/>
    </row>
    <row r="305" spans="1:11" s="8" customFormat="1" ht="13.5">
      <c r="A305" s="15" t="s">
        <v>1206</v>
      </c>
      <c r="B305" s="114" t="s">
        <v>1212</v>
      </c>
      <c r="C305" s="15" t="s">
        <v>4599</v>
      </c>
      <c r="D305" s="15" t="s">
        <v>4600</v>
      </c>
      <c r="E305" s="18">
        <v>17060.05</v>
      </c>
      <c r="F305" s="18">
        <v>17060.05</v>
      </c>
      <c r="G305" s="18">
        <f t="shared" si="10"/>
        <v>0</v>
      </c>
      <c r="H305" s="7"/>
      <c r="I305" s="7"/>
      <c r="J305" s="7"/>
      <c r="K305" s="7"/>
    </row>
    <row r="306" spans="1:11" s="8" customFormat="1" ht="13.5">
      <c r="A306" s="15" t="s">
        <v>1206</v>
      </c>
      <c r="B306" s="114" t="s">
        <v>1212</v>
      </c>
      <c r="C306" s="15" t="s">
        <v>4601</v>
      </c>
      <c r="D306" s="15" t="s">
        <v>4602</v>
      </c>
      <c r="E306" s="18">
        <v>15000</v>
      </c>
      <c r="F306" s="18">
        <v>15000</v>
      </c>
      <c r="G306" s="18">
        <f t="shared" si="10"/>
        <v>0</v>
      </c>
      <c r="H306" s="7"/>
      <c r="I306" s="7"/>
      <c r="J306" s="7"/>
      <c r="K306" s="7"/>
    </row>
    <row r="307" spans="1:11" s="8" customFormat="1" ht="13.5">
      <c r="A307" s="15" t="s">
        <v>1206</v>
      </c>
      <c r="B307" s="114" t="s">
        <v>1212</v>
      </c>
      <c r="C307" s="15" t="s">
        <v>4603</v>
      </c>
      <c r="D307" s="15" t="s">
        <v>4604</v>
      </c>
      <c r="E307" s="18">
        <v>8000</v>
      </c>
      <c r="F307" s="18">
        <v>8000</v>
      </c>
      <c r="G307" s="18">
        <f t="shared" si="10"/>
        <v>0</v>
      </c>
      <c r="H307" s="7"/>
      <c r="I307" s="7"/>
      <c r="J307" s="7"/>
      <c r="K307" s="7"/>
    </row>
    <row r="308" spans="1:11" s="8" customFormat="1" ht="13.5">
      <c r="A308" s="15" t="s">
        <v>1206</v>
      </c>
      <c r="B308" s="114" t="s">
        <v>1212</v>
      </c>
      <c r="C308" s="15" t="s">
        <v>4606</v>
      </c>
      <c r="D308" s="15" t="s">
        <v>4607</v>
      </c>
      <c r="E308" s="18">
        <v>18129.94</v>
      </c>
      <c r="F308" s="18">
        <v>18129.94</v>
      </c>
      <c r="G308" s="18">
        <f t="shared" si="10"/>
        <v>0</v>
      </c>
      <c r="H308" s="7"/>
      <c r="I308" s="7"/>
      <c r="J308" s="7"/>
      <c r="K308" s="7"/>
    </row>
    <row r="309" spans="1:11" s="8" customFormat="1" ht="13.5">
      <c r="A309" s="15" t="s">
        <v>1206</v>
      </c>
      <c r="B309" s="114" t="s">
        <v>1212</v>
      </c>
      <c r="C309" s="15" t="s">
        <v>4608</v>
      </c>
      <c r="D309" s="15" t="s">
        <v>4609</v>
      </c>
      <c r="E309" s="18">
        <v>54830</v>
      </c>
      <c r="F309" s="18">
        <v>54830</v>
      </c>
      <c r="G309" s="18">
        <f t="shared" si="10"/>
        <v>0</v>
      </c>
      <c r="H309" s="7"/>
      <c r="I309" s="7"/>
      <c r="J309" s="7"/>
      <c r="K309" s="7"/>
    </row>
    <row r="310" spans="1:11" s="8" customFormat="1" ht="13.5">
      <c r="A310" s="15" t="s">
        <v>1206</v>
      </c>
      <c r="B310" s="114" t="s">
        <v>1212</v>
      </c>
      <c r="C310" s="15" t="s">
        <v>4610</v>
      </c>
      <c r="D310" s="15" t="s">
        <v>4611</v>
      </c>
      <c r="E310" s="18">
        <v>48970</v>
      </c>
      <c r="F310" s="18">
        <v>48970</v>
      </c>
      <c r="G310" s="18">
        <f t="shared" si="10"/>
        <v>0</v>
      </c>
      <c r="H310" s="7"/>
      <c r="I310" s="7"/>
      <c r="J310" s="7"/>
      <c r="K310" s="7"/>
    </row>
    <row r="311" spans="1:11" s="8" customFormat="1" ht="13.5">
      <c r="A311" s="15" t="s">
        <v>1206</v>
      </c>
      <c r="B311" s="114" t="s">
        <v>1212</v>
      </c>
      <c r="C311" s="15" t="s">
        <v>4612</v>
      </c>
      <c r="D311" s="15" t="s">
        <v>4613</v>
      </c>
      <c r="E311" s="18">
        <v>54590</v>
      </c>
      <c r="F311" s="18">
        <v>54590</v>
      </c>
      <c r="G311" s="18">
        <f t="shared" si="10"/>
        <v>0</v>
      </c>
      <c r="H311" s="7"/>
      <c r="I311" s="7"/>
      <c r="J311" s="7"/>
      <c r="K311" s="7"/>
    </row>
    <row r="312" spans="1:11" s="8" customFormat="1" ht="13.5">
      <c r="A312" s="15" t="s">
        <v>1206</v>
      </c>
      <c r="B312" s="114" t="s">
        <v>1212</v>
      </c>
      <c r="C312" s="15" t="s">
        <v>4614</v>
      </c>
      <c r="D312" s="15" t="s">
        <v>4615</v>
      </c>
      <c r="E312" s="18">
        <v>11660.05</v>
      </c>
      <c r="F312" s="18">
        <v>11660.05</v>
      </c>
      <c r="G312" s="18">
        <f t="shared" si="10"/>
        <v>0</v>
      </c>
      <c r="H312" s="7"/>
      <c r="I312" s="7"/>
      <c r="J312" s="7"/>
      <c r="K312" s="7"/>
    </row>
    <row r="313" spans="1:11" s="8" customFormat="1" ht="13.5">
      <c r="A313" s="15" t="s">
        <v>1206</v>
      </c>
      <c r="B313" s="114" t="s">
        <v>1212</v>
      </c>
      <c r="C313" s="15" t="s">
        <v>4616</v>
      </c>
      <c r="D313" s="15" t="s">
        <v>4617</v>
      </c>
      <c r="E313" s="18">
        <v>6361</v>
      </c>
      <c r="F313" s="18">
        <v>6361</v>
      </c>
      <c r="G313" s="18">
        <f t="shared" si="10"/>
        <v>0</v>
      </c>
      <c r="H313" s="7"/>
      <c r="I313" s="7"/>
      <c r="J313" s="7"/>
      <c r="K313" s="7"/>
    </row>
    <row r="314" spans="1:11" s="8" customFormat="1" ht="13.5">
      <c r="A314" s="15" t="s">
        <v>1206</v>
      </c>
      <c r="B314" s="114" t="s">
        <v>1212</v>
      </c>
      <c r="C314" s="15" t="s">
        <v>4618</v>
      </c>
      <c r="D314" s="15" t="s">
        <v>4619</v>
      </c>
      <c r="E314" s="18">
        <v>54780</v>
      </c>
      <c r="F314" s="18">
        <v>54780</v>
      </c>
      <c r="G314" s="18">
        <f t="shared" si="10"/>
        <v>0</v>
      </c>
      <c r="H314" s="7"/>
      <c r="I314" s="7"/>
      <c r="J314" s="7"/>
      <c r="K314" s="7"/>
    </row>
    <row r="315" spans="1:11" s="8" customFormat="1" ht="13.5">
      <c r="A315" s="15" t="s">
        <v>1206</v>
      </c>
      <c r="B315" s="114" t="s">
        <v>1212</v>
      </c>
      <c r="C315" s="15" t="s">
        <v>4620</v>
      </c>
      <c r="D315" s="15" t="s">
        <v>4621</v>
      </c>
      <c r="E315" s="18">
        <v>49741.6</v>
      </c>
      <c r="F315" s="18">
        <v>49741.6</v>
      </c>
      <c r="G315" s="18">
        <f t="shared" si="10"/>
        <v>0</v>
      </c>
      <c r="H315" s="7"/>
      <c r="I315" s="7"/>
      <c r="J315" s="7"/>
      <c r="K315" s="7"/>
    </row>
    <row r="316" spans="1:11" s="8" customFormat="1" ht="13.5">
      <c r="A316" s="15" t="s">
        <v>1206</v>
      </c>
      <c r="B316" s="114" t="s">
        <v>1212</v>
      </c>
      <c r="C316" s="15" t="s">
        <v>4622</v>
      </c>
      <c r="D316" s="15" t="s">
        <v>4623</v>
      </c>
      <c r="E316" s="18">
        <v>24708.48</v>
      </c>
      <c r="F316" s="18">
        <v>24708.48</v>
      </c>
      <c r="G316" s="18">
        <f t="shared" si="10"/>
        <v>0</v>
      </c>
      <c r="H316" s="7"/>
      <c r="I316" s="7"/>
      <c r="J316" s="7"/>
      <c r="K316" s="7"/>
    </row>
    <row r="317" spans="1:11" s="8" customFormat="1" ht="13.5">
      <c r="A317" s="15" t="s">
        <v>1206</v>
      </c>
      <c r="B317" s="114" t="s">
        <v>1212</v>
      </c>
      <c r="C317" s="15" t="s">
        <v>4624</v>
      </c>
      <c r="D317" s="15" t="s">
        <v>4625</v>
      </c>
      <c r="E317" s="18">
        <v>49080</v>
      </c>
      <c r="F317" s="18">
        <v>49080</v>
      </c>
      <c r="G317" s="18">
        <f t="shared" si="10"/>
        <v>0</v>
      </c>
      <c r="H317" s="7"/>
      <c r="I317" s="7"/>
      <c r="J317" s="7"/>
      <c r="K317" s="7"/>
    </row>
    <row r="318" spans="1:11" s="8" customFormat="1" ht="13.5">
      <c r="A318" s="15" t="s">
        <v>1206</v>
      </c>
      <c r="B318" s="114" t="s">
        <v>1212</v>
      </c>
      <c r="C318" s="15" t="s">
        <v>4626</v>
      </c>
      <c r="D318" s="15" t="s">
        <v>4627</v>
      </c>
      <c r="E318" s="18">
        <v>6820.99</v>
      </c>
      <c r="F318" s="18">
        <v>6820.99</v>
      </c>
      <c r="G318" s="18">
        <f t="shared" si="10"/>
        <v>0</v>
      </c>
      <c r="H318" s="7"/>
      <c r="I318" s="7"/>
      <c r="J318" s="7"/>
      <c r="K318" s="7"/>
    </row>
    <row r="319" spans="1:11" s="8" customFormat="1" ht="13.5">
      <c r="A319" s="15" t="s">
        <v>1206</v>
      </c>
      <c r="B319" s="114" t="s">
        <v>1212</v>
      </c>
      <c r="C319" s="15" t="s">
        <v>4628</v>
      </c>
      <c r="D319" s="15" t="s">
        <v>4629</v>
      </c>
      <c r="E319" s="18">
        <v>32095.2</v>
      </c>
      <c r="F319" s="18">
        <v>32095.2</v>
      </c>
      <c r="G319" s="18">
        <f t="shared" si="10"/>
        <v>0</v>
      </c>
      <c r="H319" s="7"/>
      <c r="I319" s="7"/>
      <c r="J319" s="7"/>
      <c r="K319" s="7"/>
    </row>
    <row r="320" spans="1:11" s="8" customFormat="1" ht="13.5">
      <c r="A320" s="15" t="s">
        <v>1206</v>
      </c>
      <c r="B320" s="114" t="s">
        <v>1212</v>
      </c>
      <c r="C320" s="15" t="s">
        <v>4630</v>
      </c>
      <c r="D320" s="15" t="s">
        <v>4631</v>
      </c>
      <c r="E320" s="18">
        <v>50000</v>
      </c>
      <c r="F320" s="18">
        <v>50000</v>
      </c>
      <c r="G320" s="18">
        <f t="shared" si="10"/>
        <v>0</v>
      </c>
      <c r="H320" s="7"/>
      <c r="I320" s="7"/>
      <c r="J320" s="7"/>
      <c r="K320" s="7"/>
    </row>
    <row r="321" spans="1:11" s="8" customFormat="1" ht="13.5">
      <c r="A321" s="15" t="s">
        <v>1206</v>
      </c>
      <c r="B321" s="114" t="s">
        <v>1212</v>
      </c>
      <c r="C321" s="15" t="s">
        <v>4632</v>
      </c>
      <c r="D321" s="15" t="s">
        <v>4633</v>
      </c>
      <c r="E321" s="18">
        <v>29404</v>
      </c>
      <c r="F321" s="18">
        <v>29404</v>
      </c>
      <c r="G321" s="18">
        <f t="shared" si="10"/>
        <v>0</v>
      </c>
      <c r="H321" s="7"/>
      <c r="I321" s="7"/>
      <c r="J321" s="7"/>
      <c r="K321" s="7"/>
    </row>
    <row r="322" spans="1:11" s="8" customFormat="1" ht="13.5">
      <c r="A322" s="15" t="s">
        <v>1206</v>
      </c>
      <c r="B322" s="114" t="s">
        <v>1212</v>
      </c>
      <c r="C322" s="15" t="s">
        <v>4634</v>
      </c>
      <c r="D322" s="15" t="s">
        <v>4635</v>
      </c>
      <c r="E322" s="18">
        <v>5000</v>
      </c>
      <c r="F322" s="18">
        <v>5000</v>
      </c>
      <c r="G322" s="18">
        <f t="shared" si="10"/>
        <v>0</v>
      </c>
      <c r="H322" s="7"/>
      <c r="I322" s="7"/>
      <c r="J322" s="7"/>
      <c r="K322" s="7"/>
    </row>
    <row r="323" spans="1:11" s="8" customFormat="1" ht="13.5">
      <c r="A323" s="15" t="s">
        <v>1206</v>
      </c>
      <c r="B323" s="114" t="s">
        <v>1212</v>
      </c>
      <c r="C323" s="15" t="s">
        <v>4636</v>
      </c>
      <c r="D323" s="15" t="s">
        <v>4637</v>
      </c>
      <c r="E323" s="18">
        <v>78086</v>
      </c>
      <c r="F323" s="18">
        <v>78086</v>
      </c>
      <c r="G323" s="18">
        <f t="shared" si="10"/>
        <v>0</v>
      </c>
      <c r="H323" s="7"/>
      <c r="I323" s="7"/>
      <c r="J323" s="7"/>
      <c r="K323" s="7"/>
    </row>
    <row r="324" spans="1:11" s="8" customFormat="1" ht="13.5">
      <c r="A324" s="15" t="s">
        <v>1206</v>
      </c>
      <c r="B324" s="114" t="s">
        <v>1212</v>
      </c>
      <c r="C324" s="15" t="s">
        <v>4638</v>
      </c>
      <c r="D324" s="15" t="s">
        <v>4639</v>
      </c>
      <c r="E324" s="18">
        <v>32789.36</v>
      </c>
      <c r="F324" s="18">
        <v>32789.36</v>
      </c>
      <c r="G324" s="18">
        <f t="shared" si="10"/>
        <v>0</v>
      </c>
      <c r="H324" s="7"/>
      <c r="I324" s="7"/>
      <c r="J324" s="7"/>
      <c r="K324" s="7"/>
    </row>
    <row r="325" spans="1:11" s="8" customFormat="1" ht="13.5">
      <c r="A325" s="15" t="s">
        <v>1206</v>
      </c>
      <c r="B325" s="114" t="s">
        <v>1212</v>
      </c>
      <c r="C325" s="15" t="s">
        <v>4640</v>
      </c>
      <c r="D325" s="15" t="s">
        <v>4641</v>
      </c>
      <c r="E325" s="18">
        <v>60000</v>
      </c>
      <c r="F325" s="18">
        <v>60000</v>
      </c>
      <c r="G325" s="18">
        <f t="shared" si="10"/>
        <v>0</v>
      </c>
      <c r="H325" s="7"/>
      <c r="I325" s="7"/>
      <c r="J325" s="7"/>
      <c r="K325" s="7"/>
    </row>
    <row r="326" spans="1:11" s="8" customFormat="1" ht="13.5">
      <c r="A326" s="15" t="s">
        <v>1206</v>
      </c>
      <c r="B326" s="114" t="s">
        <v>1212</v>
      </c>
      <c r="C326" s="15" t="s">
        <v>4642</v>
      </c>
      <c r="D326" s="15" t="s">
        <v>4643</v>
      </c>
      <c r="E326" s="18">
        <v>3000</v>
      </c>
      <c r="F326" s="18">
        <v>3000</v>
      </c>
      <c r="G326" s="18">
        <f t="shared" si="10"/>
        <v>0</v>
      </c>
      <c r="H326" s="7"/>
      <c r="I326" s="7"/>
      <c r="J326" s="7"/>
      <c r="K326" s="7"/>
    </row>
    <row r="327" spans="1:11" s="8" customFormat="1" ht="13.5">
      <c r="A327" s="15" t="s">
        <v>1206</v>
      </c>
      <c r="B327" s="114" t="s">
        <v>1212</v>
      </c>
      <c r="C327" s="15" t="s">
        <v>4653</v>
      </c>
      <c r="D327" s="15" t="s">
        <v>4654</v>
      </c>
      <c r="E327" s="18">
        <v>9653</v>
      </c>
      <c r="F327" s="18">
        <v>9653</v>
      </c>
      <c r="G327" s="18">
        <f t="shared" si="10"/>
        <v>0</v>
      </c>
      <c r="H327" s="7"/>
      <c r="I327" s="7"/>
      <c r="J327" s="7"/>
      <c r="K327" s="7"/>
    </row>
    <row r="328" spans="1:11" s="8" customFormat="1" ht="13.5">
      <c r="A328" s="15" t="s">
        <v>1206</v>
      </c>
      <c r="B328" s="114" t="s">
        <v>1212</v>
      </c>
      <c r="C328" s="15" t="s">
        <v>4655</v>
      </c>
      <c r="D328" s="15" t="s">
        <v>4656</v>
      </c>
      <c r="E328" s="18">
        <v>9951.18</v>
      </c>
      <c r="F328" s="18">
        <v>9951.18</v>
      </c>
      <c r="G328" s="18">
        <f t="shared" si="10"/>
        <v>0</v>
      </c>
      <c r="H328" s="7"/>
      <c r="I328" s="7"/>
      <c r="J328" s="7"/>
      <c r="K328" s="7"/>
    </row>
    <row r="329" spans="1:11" s="8" customFormat="1" ht="13.5">
      <c r="A329" s="15" t="s">
        <v>1206</v>
      </c>
      <c r="B329" s="114" t="s">
        <v>1212</v>
      </c>
      <c r="C329" s="15" t="s">
        <v>4657</v>
      </c>
      <c r="D329" s="15" t="s">
        <v>4658</v>
      </c>
      <c r="E329" s="18">
        <v>49960</v>
      </c>
      <c r="F329" s="18">
        <v>49960</v>
      </c>
      <c r="G329" s="18">
        <f t="shared" si="10"/>
        <v>0</v>
      </c>
      <c r="H329" s="7"/>
      <c r="I329" s="7"/>
      <c r="J329" s="7"/>
      <c r="K329" s="7"/>
    </row>
    <row r="330" spans="1:11" s="8" customFormat="1" ht="13.5">
      <c r="A330" s="15" t="s">
        <v>1206</v>
      </c>
      <c r="B330" s="114" t="s">
        <v>1212</v>
      </c>
      <c r="C330" s="15" t="s">
        <v>4659</v>
      </c>
      <c r="D330" s="15" t="s">
        <v>4660</v>
      </c>
      <c r="E330" s="18">
        <v>29718.5</v>
      </c>
      <c r="F330" s="18">
        <v>29718.5</v>
      </c>
      <c r="G330" s="18">
        <f t="shared" si="10"/>
        <v>0</v>
      </c>
      <c r="H330" s="7"/>
      <c r="I330" s="7"/>
      <c r="J330" s="7"/>
      <c r="K330" s="7"/>
    </row>
    <row r="331" spans="1:11" s="8" customFormat="1" ht="13.5">
      <c r="A331" s="15" t="s">
        <v>1206</v>
      </c>
      <c r="B331" s="114" t="s">
        <v>1212</v>
      </c>
      <c r="C331" s="15" t="s">
        <v>4661</v>
      </c>
      <c r="D331" s="15" t="s">
        <v>4662</v>
      </c>
      <c r="E331" s="18">
        <v>10000</v>
      </c>
      <c r="F331" s="18">
        <v>10000</v>
      </c>
      <c r="G331" s="18">
        <f t="shared" si="10"/>
        <v>0</v>
      </c>
      <c r="H331" s="7"/>
      <c r="I331" s="7"/>
      <c r="J331" s="7"/>
      <c r="K331" s="7"/>
    </row>
    <row r="332" spans="1:11" s="8" customFormat="1" ht="13.5">
      <c r="A332" s="15" t="s">
        <v>1206</v>
      </c>
      <c r="B332" s="114" t="s">
        <v>1212</v>
      </c>
      <c r="C332" s="15" t="s">
        <v>4663</v>
      </c>
      <c r="D332" s="15" t="s">
        <v>4664</v>
      </c>
      <c r="E332" s="18">
        <v>54900</v>
      </c>
      <c r="F332" s="18">
        <v>54900</v>
      </c>
      <c r="G332" s="18">
        <f t="shared" si="10"/>
        <v>0</v>
      </c>
      <c r="H332" s="7"/>
      <c r="I332" s="7"/>
      <c r="J332" s="7"/>
      <c r="K332" s="7"/>
    </row>
    <row r="333" spans="1:11" s="8" customFormat="1" ht="13.5">
      <c r="A333" s="15" t="s">
        <v>1206</v>
      </c>
      <c r="B333" s="114" t="s">
        <v>1212</v>
      </c>
      <c r="C333" s="15" t="s">
        <v>4665</v>
      </c>
      <c r="D333" s="15" t="s">
        <v>4666</v>
      </c>
      <c r="E333" s="18">
        <v>293133.07</v>
      </c>
      <c r="F333" s="18">
        <v>293133.07</v>
      </c>
      <c r="G333" s="18">
        <f t="shared" si="10"/>
        <v>0</v>
      </c>
      <c r="H333" s="7"/>
      <c r="I333" s="7"/>
      <c r="J333" s="7"/>
      <c r="K333" s="7"/>
    </row>
    <row r="334" spans="1:11" s="8" customFormat="1" ht="13.5">
      <c r="A334" s="15" t="s">
        <v>1206</v>
      </c>
      <c r="B334" s="114" t="s">
        <v>1212</v>
      </c>
      <c r="C334" s="15" t="s">
        <v>4669</v>
      </c>
      <c r="D334" s="15" t="s">
        <v>4670</v>
      </c>
      <c r="E334" s="18">
        <v>14000</v>
      </c>
      <c r="F334" s="18">
        <v>14000</v>
      </c>
      <c r="G334" s="18">
        <f t="shared" si="10"/>
        <v>0</v>
      </c>
      <c r="H334" s="7"/>
      <c r="I334" s="7"/>
      <c r="J334" s="7"/>
      <c r="K334" s="7"/>
    </row>
    <row r="335" spans="1:11" s="8" customFormat="1" ht="13.5">
      <c r="A335" s="15" t="s">
        <v>1206</v>
      </c>
      <c r="B335" s="109" t="s">
        <v>1214</v>
      </c>
      <c r="C335" s="15" t="s">
        <v>4671</v>
      </c>
      <c r="D335" s="15" t="s">
        <v>4672</v>
      </c>
      <c r="E335" s="18">
        <v>6175</v>
      </c>
      <c r="F335" s="18">
        <v>0</v>
      </c>
      <c r="G335" s="18">
        <f t="shared" si="10"/>
        <v>6175</v>
      </c>
      <c r="H335" s="7"/>
      <c r="I335" s="7"/>
      <c r="J335" s="7"/>
      <c r="K335" s="7"/>
    </row>
    <row r="336" spans="1:11" s="8" customFormat="1" ht="13.5">
      <c r="A336" s="15" t="s">
        <v>1206</v>
      </c>
      <c r="B336" s="114" t="s">
        <v>1212</v>
      </c>
      <c r="C336" s="15" t="s">
        <v>4673</v>
      </c>
      <c r="D336" s="15" t="s">
        <v>4674</v>
      </c>
      <c r="E336" s="18">
        <v>420090.28</v>
      </c>
      <c r="F336" s="18">
        <v>420090.28</v>
      </c>
      <c r="G336" s="18">
        <f t="shared" si="10"/>
        <v>0</v>
      </c>
      <c r="H336" s="7"/>
      <c r="I336" s="7"/>
      <c r="J336" s="7"/>
      <c r="K336" s="7"/>
    </row>
    <row r="337" spans="1:11" s="8" customFormat="1" ht="13.5">
      <c r="A337" s="15" t="s">
        <v>1206</v>
      </c>
      <c r="B337" s="114" t="s">
        <v>1212</v>
      </c>
      <c r="C337" s="15" t="s">
        <v>4675</v>
      </c>
      <c r="D337" s="15" t="s">
        <v>4676</v>
      </c>
      <c r="E337" s="18">
        <v>45001.89</v>
      </c>
      <c r="F337" s="18">
        <v>45001.89</v>
      </c>
      <c r="G337" s="18">
        <f t="shared" si="10"/>
        <v>0</v>
      </c>
      <c r="H337" s="7"/>
      <c r="I337" s="7"/>
      <c r="J337" s="7"/>
      <c r="K337" s="7"/>
    </row>
    <row r="338" spans="1:11" s="8" customFormat="1" ht="13.5">
      <c r="A338" s="15" t="s">
        <v>1206</v>
      </c>
      <c r="B338" s="114" t="s">
        <v>1212</v>
      </c>
      <c r="C338" s="15" t="s">
        <v>4677</v>
      </c>
      <c r="D338" s="15" t="s">
        <v>4678</v>
      </c>
      <c r="E338" s="18">
        <v>29999.82</v>
      </c>
      <c r="F338" s="18">
        <v>29999.82</v>
      </c>
      <c r="G338" s="18">
        <f t="shared" si="10"/>
        <v>0</v>
      </c>
      <c r="H338" s="7"/>
      <c r="I338" s="7"/>
      <c r="J338" s="7"/>
      <c r="K338" s="7"/>
    </row>
    <row r="339" spans="1:11" s="8" customFormat="1" ht="13.5">
      <c r="A339" s="15" t="s">
        <v>1206</v>
      </c>
      <c r="B339" s="114" t="s">
        <v>1212</v>
      </c>
      <c r="C339" s="15" t="s">
        <v>4679</v>
      </c>
      <c r="D339" s="15" t="s">
        <v>4680</v>
      </c>
      <c r="E339" s="18">
        <v>117273.99</v>
      </c>
      <c r="F339" s="18">
        <v>117273.99</v>
      </c>
      <c r="G339" s="18">
        <f t="shared" si="10"/>
        <v>0</v>
      </c>
      <c r="H339" s="7"/>
      <c r="I339" s="7"/>
      <c r="J339" s="7"/>
      <c r="K339" s="7"/>
    </row>
    <row r="340" spans="1:11" s="8" customFormat="1" ht="13.5">
      <c r="A340" s="15" t="s">
        <v>1206</v>
      </c>
      <c r="B340" s="114" t="s">
        <v>1212</v>
      </c>
      <c r="C340" s="15" t="s">
        <v>4681</v>
      </c>
      <c r="D340" s="15" t="s">
        <v>4682</v>
      </c>
      <c r="E340" s="18">
        <v>30000</v>
      </c>
      <c r="F340" s="18">
        <v>30000</v>
      </c>
      <c r="G340" s="18">
        <f t="shared" si="10"/>
        <v>0</v>
      </c>
      <c r="H340" s="7"/>
      <c r="I340" s="7"/>
      <c r="J340" s="7"/>
      <c r="K340" s="7"/>
    </row>
    <row r="341" spans="1:11" s="8" customFormat="1" ht="13.5">
      <c r="A341" s="15" t="s">
        <v>1206</v>
      </c>
      <c r="B341" s="114" t="s">
        <v>1212</v>
      </c>
      <c r="C341" s="15" t="s">
        <v>4683</v>
      </c>
      <c r="D341" s="15" t="s">
        <v>4684</v>
      </c>
      <c r="E341" s="18">
        <v>5000</v>
      </c>
      <c r="F341" s="18">
        <v>5000</v>
      </c>
      <c r="G341" s="18">
        <f t="shared" si="10"/>
        <v>0</v>
      </c>
      <c r="H341" s="7"/>
      <c r="I341" s="7"/>
      <c r="J341" s="7"/>
      <c r="K341" s="7"/>
    </row>
    <row r="342" spans="1:11" s="8" customFormat="1" ht="13.5">
      <c r="A342" s="15" t="s">
        <v>1206</v>
      </c>
      <c r="B342" s="114" t="s">
        <v>1212</v>
      </c>
      <c r="C342" s="15" t="s">
        <v>4685</v>
      </c>
      <c r="D342" s="15" t="s">
        <v>4686</v>
      </c>
      <c r="E342" s="18">
        <v>28128.58</v>
      </c>
      <c r="F342" s="18">
        <v>28128.58</v>
      </c>
      <c r="G342" s="18">
        <f t="shared" si="10"/>
        <v>0</v>
      </c>
      <c r="H342" s="7"/>
      <c r="I342" s="7"/>
      <c r="J342" s="7"/>
      <c r="K342" s="7"/>
    </row>
    <row r="343" spans="1:11" s="8" customFormat="1" ht="13.5">
      <c r="A343" s="15" t="s">
        <v>1206</v>
      </c>
      <c r="B343" s="114" t="s">
        <v>1212</v>
      </c>
      <c r="C343" s="15" t="s">
        <v>4687</v>
      </c>
      <c r="D343" s="15" t="s">
        <v>4688</v>
      </c>
      <c r="E343" s="18">
        <v>48880</v>
      </c>
      <c r="F343" s="18">
        <v>48880</v>
      </c>
      <c r="G343" s="18">
        <f t="shared" si="10"/>
        <v>0</v>
      </c>
      <c r="H343" s="7"/>
      <c r="I343" s="7"/>
      <c r="J343" s="7"/>
      <c r="K343" s="7"/>
    </row>
    <row r="344" spans="1:11" s="8" customFormat="1" ht="13.5">
      <c r="A344" s="15" t="s">
        <v>1206</v>
      </c>
      <c r="B344" s="114" t="s">
        <v>1212</v>
      </c>
      <c r="C344" s="15" t="s">
        <v>4689</v>
      </c>
      <c r="D344" s="15" t="s">
        <v>4690</v>
      </c>
      <c r="E344" s="18">
        <v>49976.44</v>
      </c>
      <c r="F344" s="18">
        <v>49976.44</v>
      </c>
      <c r="G344" s="18">
        <f t="shared" si="10"/>
        <v>0</v>
      </c>
      <c r="H344" s="7"/>
      <c r="I344" s="7"/>
      <c r="J344" s="7"/>
      <c r="K344" s="7"/>
    </row>
    <row r="345" spans="1:11" s="8" customFormat="1" ht="13.5">
      <c r="A345" s="15" t="s">
        <v>1206</v>
      </c>
      <c r="B345" s="114" t="s">
        <v>1212</v>
      </c>
      <c r="C345" s="15" t="s">
        <v>4691</v>
      </c>
      <c r="D345" s="15" t="s">
        <v>4692</v>
      </c>
      <c r="E345" s="18">
        <v>52184.34</v>
      </c>
      <c r="F345" s="18">
        <v>52184.34</v>
      </c>
      <c r="G345" s="18">
        <f t="shared" si="10"/>
        <v>0</v>
      </c>
      <c r="H345" s="7"/>
      <c r="I345" s="7"/>
      <c r="J345" s="7"/>
      <c r="K345" s="7"/>
    </row>
    <row r="346" spans="1:11" s="8" customFormat="1" ht="13.5">
      <c r="A346" s="15" t="s">
        <v>1206</v>
      </c>
      <c r="B346" s="114" t="s">
        <v>1212</v>
      </c>
      <c r="C346" s="15" t="s">
        <v>4693</v>
      </c>
      <c r="D346" s="15" t="s">
        <v>4694</v>
      </c>
      <c r="E346" s="18">
        <v>3000</v>
      </c>
      <c r="F346" s="18">
        <v>3000</v>
      </c>
      <c r="G346" s="18">
        <f t="shared" si="10"/>
        <v>0</v>
      </c>
      <c r="H346" s="7"/>
      <c r="I346" s="7"/>
      <c r="J346" s="7"/>
      <c r="K346" s="7"/>
    </row>
    <row r="347" spans="1:11" s="8" customFormat="1" ht="13.5">
      <c r="A347" s="15" t="s">
        <v>1206</v>
      </c>
      <c r="B347" s="114" t="s">
        <v>1212</v>
      </c>
      <c r="C347" s="15" t="s">
        <v>4695</v>
      </c>
      <c r="D347" s="15" t="s">
        <v>4696</v>
      </c>
      <c r="E347" s="18">
        <v>25000</v>
      </c>
      <c r="F347" s="18">
        <v>25000</v>
      </c>
      <c r="G347" s="18">
        <f t="shared" si="10"/>
        <v>0</v>
      </c>
      <c r="H347" s="7"/>
      <c r="I347" s="7"/>
      <c r="J347" s="7"/>
      <c r="K347" s="7"/>
    </row>
    <row r="348" spans="1:11" s="8" customFormat="1" ht="13.5">
      <c r="A348" s="15" t="s">
        <v>1206</v>
      </c>
      <c r="B348" s="114" t="s">
        <v>1212</v>
      </c>
      <c r="C348" s="15" t="s">
        <v>4699</v>
      </c>
      <c r="D348" s="15" t="s">
        <v>4700</v>
      </c>
      <c r="E348" s="18">
        <v>10141.54</v>
      </c>
      <c r="F348" s="18">
        <v>10141.54</v>
      </c>
      <c r="G348" s="18">
        <f t="shared" si="10"/>
        <v>0</v>
      </c>
      <c r="H348" s="7"/>
      <c r="I348" s="7"/>
      <c r="J348" s="7"/>
      <c r="K348" s="7"/>
    </row>
    <row r="349" spans="1:11" s="8" customFormat="1" ht="13.5">
      <c r="A349" s="15" t="s">
        <v>1206</v>
      </c>
      <c r="B349" s="114" t="s">
        <v>1212</v>
      </c>
      <c r="C349" s="15" t="s">
        <v>4701</v>
      </c>
      <c r="D349" s="15" t="s">
        <v>4702</v>
      </c>
      <c r="E349" s="18">
        <v>32443.37</v>
      </c>
      <c r="F349" s="18">
        <v>32443.37</v>
      </c>
      <c r="G349" s="18">
        <f t="shared" si="10"/>
        <v>0</v>
      </c>
      <c r="H349" s="7"/>
      <c r="I349" s="7"/>
      <c r="J349" s="7"/>
      <c r="K349" s="7"/>
    </row>
    <row r="350" spans="1:11" s="8" customFormat="1" ht="13.5">
      <c r="A350" s="15" t="s">
        <v>1206</v>
      </c>
      <c r="B350" s="114" t="s">
        <v>1212</v>
      </c>
      <c r="C350" s="15" t="s">
        <v>4703</v>
      </c>
      <c r="D350" s="15" t="s">
        <v>2918</v>
      </c>
      <c r="E350" s="18">
        <v>7000</v>
      </c>
      <c r="F350" s="18">
        <v>7000</v>
      </c>
      <c r="G350" s="18">
        <f t="shared" si="10"/>
        <v>0</v>
      </c>
      <c r="H350" s="7"/>
      <c r="I350" s="7"/>
      <c r="J350" s="7"/>
      <c r="K350" s="7"/>
    </row>
    <row r="351" spans="1:11" s="8" customFormat="1" ht="13.5">
      <c r="A351" s="15" t="s">
        <v>1206</v>
      </c>
      <c r="B351" s="114" t="s">
        <v>1212</v>
      </c>
      <c r="C351" s="15" t="s">
        <v>2919</v>
      </c>
      <c r="D351" s="15" t="s">
        <v>2920</v>
      </c>
      <c r="E351" s="18">
        <v>13936.86</v>
      </c>
      <c r="F351" s="18">
        <v>13936.86</v>
      </c>
      <c r="G351" s="18">
        <f t="shared" si="10"/>
        <v>0</v>
      </c>
      <c r="H351" s="7"/>
      <c r="I351" s="7"/>
      <c r="J351" s="7"/>
      <c r="K351" s="7"/>
    </row>
    <row r="352" spans="1:11" s="8" customFormat="1" ht="13.5">
      <c r="A352" s="15" t="s">
        <v>1206</v>
      </c>
      <c r="B352" s="114" t="s">
        <v>1212</v>
      </c>
      <c r="C352" s="15" t="s">
        <v>2921</v>
      </c>
      <c r="D352" s="15" t="s">
        <v>2922</v>
      </c>
      <c r="E352" s="18">
        <v>51688</v>
      </c>
      <c r="F352" s="18">
        <v>51688</v>
      </c>
      <c r="G352" s="18">
        <f t="shared" si="10"/>
        <v>0</v>
      </c>
      <c r="H352" s="7"/>
      <c r="I352" s="7"/>
      <c r="J352" s="7"/>
      <c r="K352" s="7"/>
    </row>
    <row r="353" spans="1:11" s="8" customFormat="1" ht="13.5">
      <c r="A353" s="15" t="s">
        <v>1206</v>
      </c>
      <c r="B353" s="114" t="s">
        <v>1212</v>
      </c>
      <c r="C353" s="15" t="s">
        <v>2923</v>
      </c>
      <c r="D353" s="15" t="s">
        <v>2924</v>
      </c>
      <c r="E353" s="18">
        <v>19516</v>
      </c>
      <c r="F353" s="18">
        <v>19516</v>
      </c>
      <c r="G353" s="18">
        <f t="shared" si="10"/>
        <v>0</v>
      </c>
      <c r="H353" s="7"/>
      <c r="I353" s="7"/>
      <c r="J353" s="7"/>
      <c r="K353" s="7"/>
    </row>
    <row r="354" spans="1:11" s="8" customFormat="1" ht="13.5">
      <c r="A354" s="15" t="s">
        <v>1206</v>
      </c>
      <c r="B354" s="114" t="s">
        <v>1212</v>
      </c>
      <c r="C354" s="15" t="s">
        <v>2925</v>
      </c>
      <c r="D354" s="15" t="s">
        <v>2922</v>
      </c>
      <c r="E354" s="18">
        <v>49535.33</v>
      </c>
      <c r="F354" s="18">
        <v>49535.33</v>
      </c>
      <c r="G354" s="18">
        <f t="shared" si="10"/>
        <v>0</v>
      </c>
      <c r="H354" s="7"/>
      <c r="I354" s="7"/>
      <c r="J354" s="7"/>
      <c r="K354" s="7"/>
    </row>
    <row r="355" spans="1:11" s="8" customFormat="1" ht="13.5">
      <c r="A355" s="15" t="s">
        <v>1206</v>
      </c>
      <c r="B355" s="114" t="s">
        <v>1212</v>
      </c>
      <c r="C355" s="15" t="s">
        <v>2926</v>
      </c>
      <c r="D355" s="15" t="s">
        <v>2927</v>
      </c>
      <c r="E355" s="18">
        <v>30850</v>
      </c>
      <c r="F355" s="18">
        <v>30850</v>
      </c>
      <c r="G355" s="18">
        <f t="shared" si="10"/>
        <v>0</v>
      </c>
      <c r="H355" s="7"/>
      <c r="I355" s="7"/>
      <c r="J355" s="7"/>
      <c r="K355" s="7"/>
    </row>
    <row r="356" spans="1:11" s="8" customFormat="1" ht="13.5">
      <c r="A356" s="15" t="s">
        <v>1206</v>
      </c>
      <c r="B356" s="114" t="s">
        <v>1212</v>
      </c>
      <c r="C356" s="15" t="s">
        <v>2932</v>
      </c>
      <c r="D356" s="15" t="s">
        <v>2933</v>
      </c>
      <c r="E356" s="18">
        <v>22654.29</v>
      </c>
      <c r="F356" s="18">
        <v>22654.29</v>
      </c>
      <c r="G356" s="18">
        <f t="shared" si="10"/>
        <v>0</v>
      </c>
      <c r="H356" s="7"/>
      <c r="I356" s="7"/>
      <c r="J356" s="7"/>
      <c r="K356" s="7"/>
    </row>
    <row r="357" spans="1:11" s="8" customFormat="1" ht="13.5">
      <c r="A357" s="15" t="s">
        <v>1206</v>
      </c>
      <c r="B357" s="114" t="s">
        <v>1212</v>
      </c>
      <c r="C357" s="15" t="s">
        <v>2934</v>
      </c>
      <c r="D357" s="15" t="s">
        <v>2935</v>
      </c>
      <c r="E357" s="18">
        <v>19928</v>
      </c>
      <c r="F357" s="18">
        <v>19928</v>
      </c>
      <c r="G357" s="18">
        <f t="shared" si="10"/>
        <v>0</v>
      </c>
      <c r="H357" s="7"/>
      <c r="I357" s="7"/>
      <c r="J357" s="7"/>
      <c r="K357" s="7"/>
    </row>
    <row r="358" spans="1:11" s="8" customFormat="1" ht="13.5">
      <c r="A358" s="15" t="s">
        <v>1206</v>
      </c>
      <c r="B358" s="114" t="s">
        <v>1212</v>
      </c>
      <c r="C358" s="15" t="s">
        <v>2936</v>
      </c>
      <c r="D358" s="15" t="s">
        <v>2937</v>
      </c>
      <c r="E358" s="18">
        <v>43388.55</v>
      </c>
      <c r="F358" s="18">
        <v>43388.55</v>
      </c>
      <c r="G358" s="18">
        <f aca="true" t="shared" si="11" ref="G358:G421">+E358-F358</f>
        <v>0</v>
      </c>
      <c r="H358" s="7"/>
      <c r="I358" s="7"/>
      <c r="J358" s="7"/>
      <c r="K358" s="7"/>
    </row>
    <row r="359" spans="1:11" s="8" customFormat="1" ht="13.5">
      <c r="A359" s="15" t="s">
        <v>1206</v>
      </c>
      <c r="B359" s="114" t="s">
        <v>1212</v>
      </c>
      <c r="C359" s="15" t="s">
        <v>2938</v>
      </c>
      <c r="D359" s="15" t="s">
        <v>2939</v>
      </c>
      <c r="E359" s="18">
        <v>15000</v>
      </c>
      <c r="F359" s="18">
        <v>15000</v>
      </c>
      <c r="G359" s="18">
        <f t="shared" si="11"/>
        <v>0</v>
      </c>
      <c r="H359" s="7"/>
      <c r="I359" s="7"/>
      <c r="J359" s="7"/>
      <c r="K359" s="7"/>
    </row>
    <row r="360" spans="1:11" s="8" customFormat="1" ht="13.5">
      <c r="A360" s="15" t="s">
        <v>1206</v>
      </c>
      <c r="B360" s="114" t="s">
        <v>1212</v>
      </c>
      <c r="C360" s="15" t="s">
        <v>2940</v>
      </c>
      <c r="D360" s="15" t="s">
        <v>2941</v>
      </c>
      <c r="E360" s="18">
        <v>40386.33</v>
      </c>
      <c r="F360" s="18">
        <v>40386.33</v>
      </c>
      <c r="G360" s="18">
        <f t="shared" si="11"/>
        <v>0</v>
      </c>
      <c r="H360" s="7"/>
      <c r="I360" s="7"/>
      <c r="J360" s="7"/>
      <c r="K360" s="7"/>
    </row>
    <row r="361" spans="1:11" s="8" customFormat="1" ht="13.5">
      <c r="A361" s="15" t="s">
        <v>1206</v>
      </c>
      <c r="B361" s="114" t="s">
        <v>1212</v>
      </c>
      <c r="C361" s="15" t="s">
        <v>2942</v>
      </c>
      <c r="D361" s="15" t="s">
        <v>2943</v>
      </c>
      <c r="E361" s="18">
        <v>8000</v>
      </c>
      <c r="F361" s="18">
        <v>8000</v>
      </c>
      <c r="G361" s="18">
        <f t="shared" si="11"/>
        <v>0</v>
      </c>
      <c r="H361" s="7"/>
      <c r="I361" s="7"/>
      <c r="J361" s="7"/>
      <c r="K361" s="7"/>
    </row>
    <row r="362" spans="1:11" s="8" customFormat="1" ht="13.5">
      <c r="A362" s="15" t="s">
        <v>1206</v>
      </c>
      <c r="B362" s="114" t="s">
        <v>1212</v>
      </c>
      <c r="C362" s="15" t="s">
        <v>2944</v>
      </c>
      <c r="D362" s="15" t="s">
        <v>2945</v>
      </c>
      <c r="E362" s="18">
        <v>5833.34</v>
      </c>
      <c r="F362" s="18">
        <v>5833.34</v>
      </c>
      <c r="G362" s="18">
        <f t="shared" si="11"/>
        <v>0</v>
      </c>
      <c r="H362" s="7"/>
      <c r="I362" s="7"/>
      <c r="J362" s="7"/>
      <c r="K362" s="7"/>
    </row>
    <row r="363" spans="1:11" s="8" customFormat="1" ht="13.5">
      <c r="A363" s="15" t="s">
        <v>1206</v>
      </c>
      <c r="B363" s="114" t="s">
        <v>1212</v>
      </c>
      <c r="C363" s="15" t="s">
        <v>2946</v>
      </c>
      <c r="D363" s="15" t="s">
        <v>2947</v>
      </c>
      <c r="E363" s="18">
        <v>22062.94</v>
      </c>
      <c r="F363" s="18">
        <v>22062.94</v>
      </c>
      <c r="G363" s="18">
        <f t="shared" si="11"/>
        <v>0</v>
      </c>
      <c r="H363" s="7"/>
      <c r="I363" s="7"/>
      <c r="J363" s="7"/>
      <c r="K363" s="7"/>
    </row>
    <row r="364" spans="1:11" s="8" customFormat="1" ht="13.5">
      <c r="A364" s="15" t="s">
        <v>1206</v>
      </c>
      <c r="B364" s="114" t="s">
        <v>1212</v>
      </c>
      <c r="C364" s="15" t="s">
        <v>2948</v>
      </c>
      <c r="D364" s="15" t="s">
        <v>2949</v>
      </c>
      <c r="E364" s="18">
        <v>29809</v>
      </c>
      <c r="F364" s="18">
        <v>29809</v>
      </c>
      <c r="G364" s="18">
        <f t="shared" si="11"/>
        <v>0</v>
      </c>
      <c r="H364" s="7"/>
      <c r="I364" s="7"/>
      <c r="J364" s="7"/>
      <c r="K364" s="7"/>
    </row>
    <row r="365" spans="1:11" s="8" customFormat="1" ht="13.5">
      <c r="A365" s="15" t="s">
        <v>1206</v>
      </c>
      <c r="B365" s="114" t="s">
        <v>1212</v>
      </c>
      <c r="C365" s="15" t="s">
        <v>2950</v>
      </c>
      <c r="D365" s="15" t="s">
        <v>2951</v>
      </c>
      <c r="E365" s="18">
        <v>49909</v>
      </c>
      <c r="F365" s="18">
        <v>49909</v>
      </c>
      <c r="G365" s="18">
        <f t="shared" si="11"/>
        <v>0</v>
      </c>
      <c r="H365" s="7"/>
      <c r="I365" s="7"/>
      <c r="J365" s="7"/>
      <c r="K365" s="7"/>
    </row>
    <row r="366" spans="1:11" s="8" customFormat="1" ht="13.5">
      <c r="A366" s="15" t="s">
        <v>1206</v>
      </c>
      <c r="B366" s="114" t="s">
        <v>1212</v>
      </c>
      <c r="C366" s="15" t="s">
        <v>2952</v>
      </c>
      <c r="D366" s="15" t="s">
        <v>2953</v>
      </c>
      <c r="E366" s="18">
        <v>10000</v>
      </c>
      <c r="F366" s="18">
        <v>10000</v>
      </c>
      <c r="G366" s="18">
        <f t="shared" si="11"/>
        <v>0</v>
      </c>
      <c r="H366" s="7"/>
      <c r="I366" s="7"/>
      <c r="J366" s="7"/>
      <c r="K366" s="7"/>
    </row>
    <row r="367" spans="1:11" s="8" customFormat="1" ht="13.5">
      <c r="A367" s="15" t="s">
        <v>1206</v>
      </c>
      <c r="B367" s="114" t="s">
        <v>1212</v>
      </c>
      <c r="C367" s="15" t="s">
        <v>2954</v>
      </c>
      <c r="D367" s="15" t="s">
        <v>2955</v>
      </c>
      <c r="E367" s="18">
        <v>49988.22</v>
      </c>
      <c r="F367" s="18">
        <v>49988.22</v>
      </c>
      <c r="G367" s="18">
        <f t="shared" si="11"/>
        <v>0</v>
      </c>
      <c r="H367" s="7"/>
      <c r="I367" s="7"/>
      <c r="J367" s="7"/>
      <c r="K367" s="7"/>
    </row>
    <row r="368" spans="1:11" s="8" customFormat="1" ht="13.5">
      <c r="A368" s="15" t="s">
        <v>1206</v>
      </c>
      <c r="B368" s="114" t="s">
        <v>1212</v>
      </c>
      <c r="C368" s="15" t="s">
        <v>2956</v>
      </c>
      <c r="D368" s="15" t="s">
        <v>2957</v>
      </c>
      <c r="E368" s="18">
        <v>19809.09</v>
      </c>
      <c r="F368" s="18">
        <v>19809.09</v>
      </c>
      <c r="G368" s="18">
        <f t="shared" si="11"/>
        <v>0</v>
      </c>
      <c r="H368" s="7"/>
      <c r="I368" s="7"/>
      <c r="J368" s="7"/>
      <c r="K368" s="7"/>
    </row>
    <row r="369" spans="1:11" s="8" customFormat="1" ht="13.5">
      <c r="A369" s="15" t="s">
        <v>1206</v>
      </c>
      <c r="B369" s="114" t="s">
        <v>1212</v>
      </c>
      <c r="C369" s="15" t="s">
        <v>2958</v>
      </c>
      <c r="D369" s="15" t="s">
        <v>2959</v>
      </c>
      <c r="E369" s="18">
        <v>10417.17</v>
      </c>
      <c r="F369" s="18">
        <v>10417.17</v>
      </c>
      <c r="G369" s="18">
        <f t="shared" si="11"/>
        <v>0</v>
      </c>
      <c r="H369" s="7"/>
      <c r="I369" s="7"/>
      <c r="J369" s="7"/>
      <c r="K369" s="7"/>
    </row>
    <row r="370" spans="1:11" s="8" customFormat="1" ht="13.5">
      <c r="A370" s="15" t="s">
        <v>1206</v>
      </c>
      <c r="B370" s="109" t="s">
        <v>1215</v>
      </c>
      <c r="C370" s="15" t="s">
        <v>2960</v>
      </c>
      <c r="D370" s="15" t="s">
        <v>2961</v>
      </c>
      <c r="E370" s="18">
        <v>5000</v>
      </c>
      <c r="F370" s="18">
        <v>0</v>
      </c>
      <c r="G370" s="18">
        <f t="shared" si="11"/>
        <v>5000</v>
      </c>
      <c r="H370" s="7"/>
      <c r="I370" s="7"/>
      <c r="J370" s="7"/>
      <c r="K370" s="7"/>
    </row>
    <row r="371" spans="1:11" s="8" customFormat="1" ht="13.5">
      <c r="A371" s="15" t="s">
        <v>1206</v>
      </c>
      <c r="B371" s="114" t="s">
        <v>1212</v>
      </c>
      <c r="C371" s="15" t="s">
        <v>2962</v>
      </c>
      <c r="D371" s="15" t="s">
        <v>2963</v>
      </c>
      <c r="E371" s="18">
        <v>3000</v>
      </c>
      <c r="F371" s="18">
        <v>3000</v>
      </c>
      <c r="G371" s="18">
        <f t="shared" si="11"/>
        <v>0</v>
      </c>
      <c r="H371" s="7"/>
      <c r="I371" s="7"/>
      <c r="J371" s="7"/>
      <c r="K371" s="7"/>
    </row>
    <row r="372" spans="1:11" s="8" customFormat="1" ht="13.5">
      <c r="A372" s="15" t="s">
        <v>1206</v>
      </c>
      <c r="B372" s="114" t="s">
        <v>1212</v>
      </c>
      <c r="C372" s="15" t="s">
        <v>2964</v>
      </c>
      <c r="D372" s="15" t="s">
        <v>2965</v>
      </c>
      <c r="E372" s="18">
        <v>30000</v>
      </c>
      <c r="F372" s="18">
        <v>30000</v>
      </c>
      <c r="G372" s="18">
        <f t="shared" si="11"/>
        <v>0</v>
      </c>
      <c r="H372" s="7"/>
      <c r="I372" s="7"/>
      <c r="J372" s="7"/>
      <c r="K372" s="7"/>
    </row>
    <row r="373" spans="1:11" s="8" customFormat="1" ht="13.5">
      <c r="A373" s="15" t="s">
        <v>1206</v>
      </c>
      <c r="B373" s="114" t="s">
        <v>1212</v>
      </c>
      <c r="C373" s="15" t="s">
        <v>2966</v>
      </c>
      <c r="D373" s="15" t="s">
        <v>2967</v>
      </c>
      <c r="E373" s="18">
        <v>18000</v>
      </c>
      <c r="F373" s="18">
        <v>18000</v>
      </c>
      <c r="G373" s="18">
        <f t="shared" si="11"/>
        <v>0</v>
      </c>
      <c r="H373" s="7"/>
      <c r="I373" s="7"/>
      <c r="J373" s="7"/>
      <c r="K373" s="7"/>
    </row>
    <row r="374" spans="1:11" s="8" customFormat="1" ht="13.5">
      <c r="A374" s="15" t="s">
        <v>1206</v>
      </c>
      <c r="B374" s="114" t="s">
        <v>1212</v>
      </c>
      <c r="C374" s="15" t="s">
        <v>2974</v>
      </c>
      <c r="D374" s="15" t="s">
        <v>2975</v>
      </c>
      <c r="E374" s="18">
        <v>44419.93</v>
      </c>
      <c r="F374" s="18">
        <v>44419.93</v>
      </c>
      <c r="G374" s="18">
        <f t="shared" si="11"/>
        <v>0</v>
      </c>
      <c r="H374" s="7"/>
      <c r="I374" s="7"/>
      <c r="J374" s="7"/>
      <c r="K374" s="7"/>
    </row>
    <row r="375" spans="1:11" s="8" customFormat="1" ht="13.5">
      <c r="A375" s="15" t="s">
        <v>1206</v>
      </c>
      <c r="B375" s="114" t="s">
        <v>1212</v>
      </c>
      <c r="C375" s="15" t="s">
        <v>2976</v>
      </c>
      <c r="D375" s="15" t="s">
        <v>2977</v>
      </c>
      <c r="E375" s="18">
        <v>18373.23</v>
      </c>
      <c r="F375" s="18">
        <v>18373.23</v>
      </c>
      <c r="G375" s="18">
        <f t="shared" si="11"/>
        <v>0</v>
      </c>
      <c r="H375" s="7"/>
      <c r="I375" s="7"/>
      <c r="J375" s="7"/>
      <c r="K375" s="7"/>
    </row>
    <row r="376" spans="1:11" s="8" customFormat="1" ht="13.5">
      <c r="A376" s="15" t="s">
        <v>1206</v>
      </c>
      <c r="B376" s="114" t="s">
        <v>1212</v>
      </c>
      <c r="C376" s="15" t="s">
        <v>2978</v>
      </c>
      <c r="D376" s="15" t="s">
        <v>2979</v>
      </c>
      <c r="E376" s="18">
        <v>5390.5</v>
      </c>
      <c r="F376" s="18">
        <v>5390.5</v>
      </c>
      <c r="G376" s="18">
        <f t="shared" si="11"/>
        <v>0</v>
      </c>
      <c r="H376" s="7"/>
      <c r="I376" s="7"/>
      <c r="J376" s="7"/>
      <c r="K376" s="7"/>
    </row>
    <row r="377" spans="1:11" s="8" customFormat="1" ht="13.5">
      <c r="A377" s="15" t="s">
        <v>1206</v>
      </c>
      <c r="B377" s="114" t="s">
        <v>1212</v>
      </c>
      <c r="C377" s="15" t="s">
        <v>2980</v>
      </c>
      <c r="D377" s="15" t="s">
        <v>2981</v>
      </c>
      <c r="E377" s="18">
        <v>9000</v>
      </c>
      <c r="F377" s="18">
        <v>9000</v>
      </c>
      <c r="G377" s="18">
        <f t="shared" si="11"/>
        <v>0</v>
      </c>
      <c r="H377" s="7"/>
      <c r="I377" s="7"/>
      <c r="J377" s="7"/>
      <c r="K377" s="7"/>
    </row>
    <row r="378" spans="1:11" s="8" customFormat="1" ht="13.5">
      <c r="A378" s="15" t="s">
        <v>1206</v>
      </c>
      <c r="B378" s="114" t="s">
        <v>1212</v>
      </c>
      <c r="C378" s="15" t="s">
        <v>2982</v>
      </c>
      <c r="D378" s="15" t="s">
        <v>2983</v>
      </c>
      <c r="E378" s="18">
        <v>10172.7</v>
      </c>
      <c r="F378" s="18">
        <v>10172.7</v>
      </c>
      <c r="G378" s="18">
        <f t="shared" si="11"/>
        <v>0</v>
      </c>
      <c r="H378" s="7"/>
      <c r="I378" s="7"/>
      <c r="J378" s="7"/>
      <c r="K378" s="7"/>
    </row>
    <row r="379" spans="1:11" s="8" customFormat="1" ht="13.5">
      <c r="A379" s="15" t="s">
        <v>1206</v>
      </c>
      <c r="B379" s="114" t="s">
        <v>1212</v>
      </c>
      <c r="C379" s="15" t="s">
        <v>2984</v>
      </c>
      <c r="D379" s="15" t="s">
        <v>2985</v>
      </c>
      <c r="E379" s="18">
        <v>59540</v>
      </c>
      <c r="F379" s="18">
        <v>59540</v>
      </c>
      <c r="G379" s="18">
        <f t="shared" si="11"/>
        <v>0</v>
      </c>
      <c r="H379" s="7"/>
      <c r="I379" s="7"/>
      <c r="J379" s="7"/>
      <c r="K379" s="7"/>
    </row>
    <row r="380" spans="1:11" s="8" customFormat="1" ht="13.5">
      <c r="A380" s="15" t="s">
        <v>1206</v>
      </c>
      <c r="B380" s="114" t="s">
        <v>1212</v>
      </c>
      <c r="C380" s="15" t="s">
        <v>2986</v>
      </c>
      <c r="D380" s="15" t="s">
        <v>2987</v>
      </c>
      <c r="E380" s="18">
        <v>28940</v>
      </c>
      <c r="F380" s="18">
        <v>28940</v>
      </c>
      <c r="G380" s="18">
        <f t="shared" si="11"/>
        <v>0</v>
      </c>
      <c r="H380" s="7"/>
      <c r="I380" s="7"/>
      <c r="J380" s="7"/>
      <c r="K380" s="7"/>
    </row>
    <row r="381" spans="1:11" s="8" customFormat="1" ht="13.5">
      <c r="A381" s="15" t="s">
        <v>1206</v>
      </c>
      <c r="B381" s="114" t="s">
        <v>1212</v>
      </c>
      <c r="C381" s="15" t="s">
        <v>2988</v>
      </c>
      <c r="D381" s="15" t="s">
        <v>2989</v>
      </c>
      <c r="E381" s="18">
        <v>31037.39</v>
      </c>
      <c r="F381" s="18">
        <v>31037.39</v>
      </c>
      <c r="G381" s="18">
        <f t="shared" si="11"/>
        <v>0</v>
      </c>
      <c r="H381" s="7"/>
      <c r="I381" s="7"/>
      <c r="J381" s="7"/>
      <c r="K381" s="7"/>
    </row>
    <row r="382" spans="1:11" s="8" customFormat="1" ht="13.5">
      <c r="A382" s="15" t="s">
        <v>1206</v>
      </c>
      <c r="B382" s="114" t="s">
        <v>1212</v>
      </c>
      <c r="C382" s="15" t="s">
        <v>2990</v>
      </c>
      <c r="D382" s="15" t="s">
        <v>2991</v>
      </c>
      <c r="E382" s="18">
        <v>7366.79</v>
      </c>
      <c r="F382" s="18">
        <v>7366.79</v>
      </c>
      <c r="G382" s="18">
        <f t="shared" si="11"/>
        <v>0</v>
      </c>
      <c r="H382" s="7"/>
      <c r="I382" s="7"/>
      <c r="J382" s="7"/>
      <c r="K382" s="7"/>
    </row>
    <row r="383" spans="1:11" s="8" customFormat="1" ht="13.5">
      <c r="A383" s="15" t="s">
        <v>1206</v>
      </c>
      <c r="B383" s="114" t="s">
        <v>1212</v>
      </c>
      <c r="C383" s="15" t="s">
        <v>2992</v>
      </c>
      <c r="D383" s="15" t="s">
        <v>2993</v>
      </c>
      <c r="E383" s="18">
        <v>59004</v>
      </c>
      <c r="F383" s="18">
        <v>59004</v>
      </c>
      <c r="G383" s="18">
        <f t="shared" si="11"/>
        <v>0</v>
      </c>
      <c r="H383" s="7"/>
      <c r="I383" s="7"/>
      <c r="J383" s="7"/>
      <c r="K383" s="7"/>
    </row>
    <row r="384" spans="1:11" s="8" customFormat="1" ht="13.5">
      <c r="A384" s="15" t="s">
        <v>1206</v>
      </c>
      <c r="B384" s="114" t="s">
        <v>1212</v>
      </c>
      <c r="C384" s="15" t="s">
        <v>2994</v>
      </c>
      <c r="D384" s="15" t="s">
        <v>2995</v>
      </c>
      <c r="E384" s="18">
        <v>24900</v>
      </c>
      <c r="F384" s="18">
        <v>24900</v>
      </c>
      <c r="G384" s="18">
        <f t="shared" si="11"/>
        <v>0</v>
      </c>
      <c r="H384" s="7"/>
      <c r="I384" s="7"/>
      <c r="J384" s="7"/>
      <c r="K384" s="7"/>
    </row>
    <row r="385" spans="1:11" s="8" customFormat="1" ht="13.5">
      <c r="A385" s="15" t="s">
        <v>1206</v>
      </c>
      <c r="B385" s="114" t="s">
        <v>1212</v>
      </c>
      <c r="C385" s="15" t="s">
        <v>2996</v>
      </c>
      <c r="D385" s="15" t="s">
        <v>2997</v>
      </c>
      <c r="E385" s="18">
        <v>41263.92</v>
      </c>
      <c r="F385" s="18">
        <v>41263.92</v>
      </c>
      <c r="G385" s="18">
        <f t="shared" si="11"/>
        <v>0</v>
      </c>
      <c r="H385" s="7"/>
      <c r="I385" s="7"/>
      <c r="J385" s="7"/>
      <c r="K385" s="7"/>
    </row>
    <row r="386" spans="1:11" s="8" customFormat="1" ht="13.5">
      <c r="A386" s="15" t="s">
        <v>1206</v>
      </c>
      <c r="B386" s="114" t="s">
        <v>1212</v>
      </c>
      <c r="C386" s="15" t="s">
        <v>3004</v>
      </c>
      <c r="D386" s="15" t="s">
        <v>3005</v>
      </c>
      <c r="E386" s="18">
        <v>30668.27</v>
      </c>
      <c r="F386" s="18">
        <v>30668.27</v>
      </c>
      <c r="G386" s="18">
        <f t="shared" si="11"/>
        <v>0</v>
      </c>
      <c r="H386" s="7"/>
      <c r="I386" s="7"/>
      <c r="J386" s="7"/>
      <c r="K386" s="7"/>
    </row>
    <row r="387" spans="1:11" s="8" customFormat="1" ht="13.5">
      <c r="A387" s="15" t="s">
        <v>1206</v>
      </c>
      <c r="B387" s="114" t="s">
        <v>1212</v>
      </c>
      <c r="C387" s="15" t="s">
        <v>3006</v>
      </c>
      <c r="D387" s="15" t="s">
        <v>3007</v>
      </c>
      <c r="E387" s="18">
        <v>13385.8</v>
      </c>
      <c r="F387" s="18">
        <v>13385.8</v>
      </c>
      <c r="G387" s="18">
        <f t="shared" si="11"/>
        <v>0</v>
      </c>
      <c r="H387" s="7"/>
      <c r="I387" s="7"/>
      <c r="J387" s="7"/>
      <c r="K387" s="7"/>
    </row>
    <row r="388" spans="1:11" s="8" customFormat="1" ht="13.5">
      <c r="A388" s="15" t="s">
        <v>1206</v>
      </c>
      <c r="B388" s="114" t="s">
        <v>1212</v>
      </c>
      <c r="C388" s="15" t="s">
        <v>3008</v>
      </c>
      <c r="D388" s="15" t="s">
        <v>3009</v>
      </c>
      <c r="E388" s="18">
        <v>21.24</v>
      </c>
      <c r="F388" s="18">
        <v>21.24</v>
      </c>
      <c r="G388" s="18">
        <f t="shared" si="11"/>
        <v>0</v>
      </c>
      <c r="H388" s="7"/>
      <c r="I388" s="7"/>
      <c r="J388" s="7"/>
      <c r="K388" s="7"/>
    </row>
    <row r="389" spans="1:11" s="8" customFormat="1" ht="13.5">
      <c r="A389" s="15" t="s">
        <v>1206</v>
      </c>
      <c r="B389" s="114" t="s">
        <v>1212</v>
      </c>
      <c r="C389" s="15" t="s">
        <v>3010</v>
      </c>
      <c r="D389" s="15" t="s">
        <v>3011</v>
      </c>
      <c r="E389" s="18">
        <v>64500</v>
      </c>
      <c r="F389" s="18">
        <v>64500</v>
      </c>
      <c r="G389" s="18">
        <f t="shared" si="11"/>
        <v>0</v>
      </c>
      <c r="H389" s="7"/>
      <c r="I389" s="7"/>
      <c r="J389" s="7"/>
      <c r="K389" s="7"/>
    </row>
    <row r="390" spans="1:11" s="8" customFormat="1" ht="13.5">
      <c r="A390" s="15" t="s">
        <v>1206</v>
      </c>
      <c r="B390" s="114" t="s">
        <v>1212</v>
      </c>
      <c r="C390" s="15" t="s">
        <v>3012</v>
      </c>
      <c r="D390" s="15" t="s">
        <v>3013</v>
      </c>
      <c r="E390" s="18">
        <v>122513.9</v>
      </c>
      <c r="F390" s="18">
        <v>122513.9</v>
      </c>
      <c r="G390" s="18">
        <f t="shared" si="11"/>
        <v>0</v>
      </c>
      <c r="H390" s="7"/>
      <c r="I390" s="7"/>
      <c r="J390" s="7"/>
      <c r="K390" s="7"/>
    </row>
    <row r="391" spans="1:11" s="8" customFormat="1" ht="13.5">
      <c r="A391" s="15" t="s">
        <v>1206</v>
      </c>
      <c r="B391" s="114" t="s">
        <v>1212</v>
      </c>
      <c r="C391" s="15" t="s">
        <v>3014</v>
      </c>
      <c r="D391" s="15" t="s">
        <v>3015</v>
      </c>
      <c r="E391" s="18">
        <v>28000</v>
      </c>
      <c r="F391" s="18">
        <v>28000</v>
      </c>
      <c r="G391" s="18">
        <f t="shared" si="11"/>
        <v>0</v>
      </c>
      <c r="H391" s="7"/>
      <c r="I391" s="7"/>
      <c r="J391" s="7"/>
      <c r="K391" s="7"/>
    </row>
    <row r="392" spans="1:11" s="8" customFormat="1" ht="13.5">
      <c r="A392" s="15" t="s">
        <v>1206</v>
      </c>
      <c r="B392" s="114" t="s">
        <v>1212</v>
      </c>
      <c r="C392" s="15" t="s">
        <v>3016</v>
      </c>
      <c r="D392" s="15" t="s">
        <v>3017</v>
      </c>
      <c r="E392" s="18">
        <v>7017.34</v>
      </c>
      <c r="F392" s="18">
        <v>7017.34</v>
      </c>
      <c r="G392" s="18">
        <f t="shared" si="11"/>
        <v>0</v>
      </c>
      <c r="H392" s="7"/>
      <c r="I392" s="7"/>
      <c r="J392" s="7"/>
      <c r="K392" s="7"/>
    </row>
    <row r="393" spans="1:11" s="8" customFormat="1" ht="13.5">
      <c r="A393" s="15" t="s">
        <v>1206</v>
      </c>
      <c r="B393" s="114" t="s">
        <v>1212</v>
      </c>
      <c r="C393" s="15" t="s">
        <v>3018</v>
      </c>
      <c r="D393" s="15" t="s">
        <v>3019</v>
      </c>
      <c r="E393" s="18">
        <v>7825.93</v>
      </c>
      <c r="F393" s="18">
        <v>7825.93</v>
      </c>
      <c r="G393" s="18">
        <f t="shared" si="11"/>
        <v>0</v>
      </c>
      <c r="H393" s="7"/>
      <c r="I393" s="7"/>
      <c r="J393" s="7"/>
      <c r="K393" s="7"/>
    </row>
    <row r="394" spans="1:11" s="8" customFormat="1" ht="13.5">
      <c r="A394" s="15" t="s">
        <v>1206</v>
      </c>
      <c r="B394" s="114" t="s">
        <v>1212</v>
      </c>
      <c r="C394" s="15" t="s">
        <v>3020</v>
      </c>
      <c r="D394" s="15" t="s">
        <v>3021</v>
      </c>
      <c r="E394" s="18">
        <v>48906</v>
      </c>
      <c r="F394" s="18">
        <v>48906</v>
      </c>
      <c r="G394" s="18">
        <f t="shared" si="11"/>
        <v>0</v>
      </c>
      <c r="H394" s="7"/>
      <c r="I394" s="7"/>
      <c r="J394" s="7"/>
      <c r="K394" s="7"/>
    </row>
    <row r="395" spans="1:11" s="8" customFormat="1" ht="13.5">
      <c r="A395" s="15" t="s">
        <v>1206</v>
      </c>
      <c r="B395" s="114" t="s">
        <v>1212</v>
      </c>
      <c r="C395" s="15" t="s">
        <v>3022</v>
      </c>
      <c r="D395" s="15" t="s">
        <v>3023</v>
      </c>
      <c r="E395" s="18">
        <v>50000</v>
      </c>
      <c r="F395" s="18">
        <v>50000</v>
      </c>
      <c r="G395" s="18">
        <f t="shared" si="11"/>
        <v>0</v>
      </c>
      <c r="H395" s="7"/>
      <c r="I395" s="7"/>
      <c r="J395" s="7"/>
      <c r="K395" s="7"/>
    </row>
    <row r="396" spans="1:11" s="8" customFormat="1" ht="13.5">
      <c r="A396" s="15" t="s">
        <v>1206</v>
      </c>
      <c r="B396" s="114" t="s">
        <v>1212</v>
      </c>
      <c r="C396" s="15" t="s">
        <v>3024</v>
      </c>
      <c r="D396" s="15" t="s">
        <v>3025</v>
      </c>
      <c r="E396" s="18">
        <v>16290.89</v>
      </c>
      <c r="F396" s="18">
        <v>16290.89</v>
      </c>
      <c r="G396" s="18">
        <f t="shared" si="11"/>
        <v>0</v>
      </c>
      <c r="H396" s="7"/>
      <c r="I396" s="7"/>
      <c r="J396" s="7"/>
      <c r="K396" s="7"/>
    </row>
    <row r="397" spans="1:11" s="8" customFormat="1" ht="13.5">
      <c r="A397" s="15" t="s">
        <v>1206</v>
      </c>
      <c r="B397" s="114" t="s">
        <v>1212</v>
      </c>
      <c r="C397" s="15" t="s">
        <v>3026</v>
      </c>
      <c r="D397" s="15" t="s">
        <v>3027</v>
      </c>
      <c r="E397" s="18">
        <v>35026.97</v>
      </c>
      <c r="F397" s="18">
        <v>35026.97</v>
      </c>
      <c r="G397" s="18">
        <f t="shared" si="11"/>
        <v>0</v>
      </c>
      <c r="H397" s="7"/>
      <c r="I397" s="7"/>
      <c r="J397" s="7"/>
      <c r="K397" s="7"/>
    </row>
    <row r="398" spans="1:11" s="8" customFormat="1" ht="13.5">
      <c r="A398" s="15" t="s">
        <v>1206</v>
      </c>
      <c r="B398" s="114" t="s">
        <v>1212</v>
      </c>
      <c r="C398" s="15" t="s">
        <v>3028</v>
      </c>
      <c r="D398" s="15" t="s">
        <v>3029</v>
      </c>
      <c r="E398" s="18">
        <v>4949.25</v>
      </c>
      <c r="F398" s="18">
        <v>4949.25</v>
      </c>
      <c r="G398" s="18">
        <f t="shared" si="11"/>
        <v>0</v>
      </c>
      <c r="H398" s="7"/>
      <c r="I398" s="7"/>
      <c r="J398" s="7"/>
      <c r="K398" s="7"/>
    </row>
    <row r="399" spans="1:11" s="8" customFormat="1" ht="13.5">
      <c r="A399" s="15" t="s">
        <v>1206</v>
      </c>
      <c r="B399" s="114" t="s">
        <v>1212</v>
      </c>
      <c r="C399" s="15" t="s">
        <v>3030</v>
      </c>
      <c r="D399" s="15" t="s">
        <v>3031</v>
      </c>
      <c r="E399" s="18">
        <v>4575.08</v>
      </c>
      <c r="F399" s="18">
        <v>4575.08</v>
      </c>
      <c r="G399" s="18">
        <f t="shared" si="11"/>
        <v>0</v>
      </c>
      <c r="H399" s="7"/>
      <c r="I399" s="7"/>
      <c r="J399" s="7"/>
      <c r="K399" s="7"/>
    </row>
    <row r="400" spans="1:11" s="8" customFormat="1" ht="13.5">
      <c r="A400" s="15" t="s">
        <v>1206</v>
      </c>
      <c r="B400" s="114" t="s">
        <v>1212</v>
      </c>
      <c r="C400" s="15" t="s">
        <v>3032</v>
      </c>
      <c r="D400" s="15" t="s">
        <v>3033</v>
      </c>
      <c r="E400" s="18">
        <v>3000</v>
      </c>
      <c r="F400" s="18">
        <v>3000</v>
      </c>
      <c r="G400" s="18">
        <f t="shared" si="11"/>
        <v>0</v>
      </c>
      <c r="H400" s="7"/>
      <c r="I400" s="7"/>
      <c r="J400" s="7"/>
      <c r="K400" s="7"/>
    </row>
    <row r="401" spans="1:11" s="8" customFormat="1" ht="13.5">
      <c r="A401" s="15" t="s">
        <v>1206</v>
      </c>
      <c r="B401" s="114" t="s">
        <v>1212</v>
      </c>
      <c r="C401" s="15" t="s">
        <v>3034</v>
      </c>
      <c r="D401" s="15" t="s">
        <v>3035</v>
      </c>
      <c r="E401" s="18">
        <v>4375</v>
      </c>
      <c r="F401" s="18">
        <v>4375</v>
      </c>
      <c r="G401" s="18">
        <f t="shared" si="11"/>
        <v>0</v>
      </c>
      <c r="H401" s="7"/>
      <c r="I401" s="7"/>
      <c r="J401" s="7"/>
      <c r="K401" s="7"/>
    </row>
    <row r="402" spans="1:11" s="8" customFormat="1" ht="13.5">
      <c r="A402" s="15" t="s">
        <v>1206</v>
      </c>
      <c r="B402" s="114" t="s">
        <v>1212</v>
      </c>
      <c r="C402" s="15" t="s">
        <v>3036</v>
      </c>
      <c r="D402" s="15" t="s">
        <v>3037</v>
      </c>
      <c r="E402" s="18">
        <v>20000</v>
      </c>
      <c r="F402" s="18">
        <v>20000</v>
      </c>
      <c r="G402" s="18">
        <f t="shared" si="11"/>
        <v>0</v>
      </c>
      <c r="H402" s="7"/>
      <c r="I402" s="7"/>
      <c r="J402" s="7"/>
      <c r="K402" s="7"/>
    </row>
    <row r="403" spans="1:11" s="8" customFormat="1" ht="13.5">
      <c r="A403" s="15" t="s">
        <v>1206</v>
      </c>
      <c r="B403" s="109" t="s">
        <v>1216</v>
      </c>
      <c r="C403" s="15" t="s">
        <v>3038</v>
      </c>
      <c r="D403" s="15" t="s">
        <v>3039</v>
      </c>
      <c r="E403" s="18">
        <v>118660.28</v>
      </c>
      <c r="F403" s="18">
        <v>96299.78</v>
      </c>
      <c r="G403" s="18">
        <f t="shared" si="11"/>
        <v>22360.5</v>
      </c>
      <c r="H403" s="7"/>
      <c r="I403" s="7"/>
      <c r="J403" s="7"/>
      <c r="K403" s="7"/>
    </row>
    <row r="404" spans="1:11" s="8" customFormat="1" ht="13.5">
      <c r="A404" s="15" t="s">
        <v>1206</v>
      </c>
      <c r="B404" s="114" t="s">
        <v>1212</v>
      </c>
      <c r="C404" s="15" t="s">
        <v>3040</v>
      </c>
      <c r="D404" s="15" t="s">
        <v>3041</v>
      </c>
      <c r="E404" s="18">
        <v>49687.17</v>
      </c>
      <c r="F404" s="18">
        <v>49687.17</v>
      </c>
      <c r="G404" s="18">
        <f t="shared" si="11"/>
        <v>0</v>
      </c>
      <c r="H404" s="7"/>
      <c r="I404" s="7"/>
      <c r="J404" s="7"/>
      <c r="K404" s="7"/>
    </row>
    <row r="405" spans="1:11" s="8" customFormat="1" ht="13.5">
      <c r="A405" s="15" t="s">
        <v>1206</v>
      </c>
      <c r="B405" s="114" t="s">
        <v>1212</v>
      </c>
      <c r="C405" s="15" t="s">
        <v>3043</v>
      </c>
      <c r="D405" s="15" t="s">
        <v>3044</v>
      </c>
      <c r="E405" s="18">
        <v>14809.02</v>
      </c>
      <c r="F405" s="18">
        <v>14809.02</v>
      </c>
      <c r="G405" s="18">
        <f t="shared" si="11"/>
        <v>0</v>
      </c>
      <c r="H405" s="7"/>
      <c r="I405" s="7"/>
      <c r="J405" s="7"/>
      <c r="K405" s="7"/>
    </row>
    <row r="406" spans="1:11" s="8" customFormat="1" ht="13.5">
      <c r="A406" s="15" t="s">
        <v>1206</v>
      </c>
      <c r="B406" s="114" t="s">
        <v>1212</v>
      </c>
      <c r="C406" s="15" t="s">
        <v>3045</v>
      </c>
      <c r="D406" s="15" t="s">
        <v>4704</v>
      </c>
      <c r="E406" s="18">
        <v>84205.15</v>
      </c>
      <c r="F406" s="18">
        <v>84205.15</v>
      </c>
      <c r="G406" s="18">
        <f t="shared" si="11"/>
        <v>0</v>
      </c>
      <c r="H406" s="7"/>
      <c r="I406" s="7"/>
      <c r="J406" s="7"/>
      <c r="K406" s="7"/>
    </row>
    <row r="407" spans="1:11" s="8" customFormat="1" ht="13.5">
      <c r="A407" s="15" t="s">
        <v>1206</v>
      </c>
      <c r="B407" s="114" t="s">
        <v>1212</v>
      </c>
      <c r="C407" s="15" t="s">
        <v>4705</v>
      </c>
      <c r="D407" s="15" t="s">
        <v>4706</v>
      </c>
      <c r="E407" s="18">
        <v>24850</v>
      </c>
      <c r="F407" s="18">
        <v>24850</v>
      </c>
      <c r="G407" s="18">
        <f t="shared" si="11"/>
        <v>0</v>
      </c>
      <c r="H407" s="7"/>
      <c r="I407" s="7"/>
      <c r="J407" s="7"/>
      <c r="K407" s="7"/>
    </row>
    <row r="408" spans="1:11" s="8" customFormat="1" ht="13.5">
      <c r="A408" s="15" t="s">
        <v>1206</v>
      </c>
      <c r="B408" s="114" t="s">
        <v>1212</v>
      </c>
      <c r="C408" s="15" t="s">
        <v>4707</v>
      </c>
      <c r="D408" s="15" t="s">
        <v>4708</v>
      </c>
      <c r="E408" s="18">
        <v>10000</v>
      </c>
      <c r="F408" s="18">
        <v>10000</v>
      </c>
      <c r="G408" s="18">
        <f t="shared" si="11"/>
        <v>0</v>
      </c>
      <c r="H408" s="7"/>
      <c r="I408" s="7"/>
      <c r="J408" s="7"/>
      <c r="K408" s="7"/>
    </row>
    <row r="409" spans="1:11" s="8" customFormat="1" ht="13.5">
      <c r="A409" s="15" t="s">
        <v>1206</v>
      </c>
      <c r="B409" s="114" t="s">
        <v>1212</v>
      </c>
      <c r="C409" s="15" t="s">
        <v>4709</v>
      </c>
      <c r="D409" s="15" t="s">
        <v>4710</v>
      </c>
      <c r="E409" s="18">
        <v>30000</v>
      </c>
      <c r="F409" s="18">
        <v>30000</v>
      </c>
      <c r="G409" s="18">
        <f t="shared" si="11"/>
        <v>0</v>
      </c>
      <c r="H409" s="7"/>
      <c r="I409" s="7"/>
      <c r="J409" s="7"/>
      <c r="K409" s="7"/>
    </row>
    <row r="410" spans="1:11" s="8" customFormat="1" ht="13.5">
      <c r="A410" s="15" t="s">
        <v>1206</v>
      </c>
      <c r="B410" s="114" t="s">
        <v>1212</v>
      </c>
      <c r="C410" s="15" t="s">
        <v>4711</v>
      </c>
      <c r="D410" s="15" t="s">
        <v>4712</v>
      </c>
      <c r="E410" s="18">
        <v>25000</v>
      </c>
      <c r="F410" s="18">
        <v>25000</v>
      </c>
      <c r="G410" s="18">
        <f t="shared" si="11"/>
        <v>0</v>
      </c>
      <c r="H410" s="7"/>
      <c r="I410" s="7"/>
      <c r="J410" s="7"/>
      <c r="K410" s="7"/>
    </row>
    <row r="411" spans="1:11" s="8" customFormat="1" ht="13.5">
      <c r="A411" s="15" t="s">
        <v>1206</v>
      </c>
      <c r="B411" s="114" t="s">
        <v>1212</v>
      </c>
      <c r="C411" s="15" t="s">
        <v>4715</v>
      </c>
      <c r="D411" s="15" t="s">
        <v>4716</v>
      </c>
      <c r="E411" s="18">
        <v>39707.75</v>
      </c>
      <c r="F411" s="18">
        <v>39707.75</v>
      </c>
      <c r="G411" s="18">
        <f t="shared" si="11"/>
        <v>0</v>
      </c>
      <c r="H411" s="7"/>
      <c r="I411" s="7"/>
      <c r="J411" s="7"/>
      <c r="K411" s="7"/>
    </row>
    <row r="412" spans="1:11" s="8" customFormat="1" ht="13.5">
      <c r="A412" s="15" t="s">
        <v>1206</v>
      </c>
      <c r="B412" s="114" t="s">
        <v>1212</v>
      </c>
      <c r="C412" s="15" t="s">
        <v>4718</v>
      </c>
      <c r="D412" s="15" t="s">
        <v>4719</v>
      </c>
      <c r="E412" s="18">
        <v>54936</v>
      </c>
      <c r="F412" s="18">
        <v>54936</v>
      </c>
      <c r="G412" s="18">
        <f t="shared" si="11"/>
        <v>0</v>
      </c>
      <c r="H412" s="7"/>
      <c r="I412" s="7"/>
      <c r="J412" s="7"/>
      <c r="K412" s="7"/>
    </row>
    <row r="413" spans="1:11" s="8" customFormat="1" ht="13.5">
      <c r="A413" s="15" t="s">
        <v>1206</v>
      </c>
      <c r="B413" s="114" t="s">
        <v>1212</v>
      </c>
      <c r="C413" s="15" t="s">
        <v>4720</v>
      </c>
      <c r="D413" s="15" t="s">
        <v>4721</v>
      </c>
      <c r="E413" s="18">
        <v>19000</v>
      </c>
      <c r="F413" s="18">
        <v>19000</v>
      </c>
      <c r="G413" s="18">
        <f t="shared" si="11"/>
        <v>0</v>
      </c>
      <c r="H413" s="7"/>
      <c r="I413" s="7"/>
      <c r="J413" s="7"/>
      <c r="K413" s="7"/>
    </row>
    <row r="414" spans="1:11" s="8" customFormat="1" ht="13.5">
      <c r="A414" s="15" t="s">
        <v>1206</v>
      </c>
      <c r="B414" s="114" t="s">
        <v>1212</v>
      </c>
      <c r="C414" s="15" t="s">
        <v>4722</v>
      </c>
      <c r="D414" s="15" t="s">
        <v>4723</v>
      </c>
      <c r="E414" s="18">
        <v>30000</v>
      </c>
      <c r="F414" s="18">
        <v>30000</v>
      </c>
      <c r="G414" s="18">
        <f t="shared" si="11"/>
        <v>0</v>
      </c>
      <c r="H414" s="7"/>
      <c r="I414" s="7"/>
      <c r="J414" s="7"/>
      <c r="K414" s="7"/>
    </row>
    <row r="415" spans="1:11" s="8" customFormat="1" ht="13.5">
      <c r="A415" s="15" t="s">
        <v>1206</v>
      </c>
      <c r="B415" s="114" t="s">
        <v>1212</v>
      </c>
      <c r="C415" s="15" t="s">
        <v>4724</v>
      </c>
      <c r="D415" s="15" t="s">
        <v>4725</v>
      </c>
      <c r="E415" s="18">
        <v>9580</v>
      </c>
      <c r="F415" s="18">
        <v>9580</v>
      </c>
      <c r="G415" s="18">
        <f t="shared" si="11"/>
        <v>0</v>
      </c>
      <c r="H415" s="7"/>
      <c r="I415" s="7"/>
      <c r="J415" s="7"/>
      <c r="K415" s="7"/>
    </row>
    <row r="416" spans="1:11" s="8" customFormat="1" ht="13.5">
      <c r="A416" s="15" t="s">
        <v>1206</v>
      </c>
      <c r="B416" s="109" t="s">
        <v>1217</v>
      </c>
      <c r="C416" s="15" t="s">
        <v>4726</v>
      </c>
      <c r="D416" s="15" t="s">
        <v>4727</v>
      </c>
      <c r="E416" s="18">
        <v>73721.72</v>
      </c>
      <c r="F416" s="18">
        <v>27721.72</v>
      </c>
      <c r="G416" s="18">
        <f t="shared" si="11"/>
        <v>46000</v>
      </c>
      <c r="H416" s="7"/>
      <c r="I416" s="7"/>
      <c r="J416" s="7"/>
      <c r="K416" s="7"/>
    </row>
    <row r="417" spans="1:11" s="8" customFormat="1" ht="13.5">
      <c r="A417" s="15" t="s">
        <v>1206</v>
      </c>
      <c r="B417" s="114" t="s">
        <v>1212</v>
      </c>
      <c r="C417" s="15" t="s">
        <v>4728</v>
      </c>
      <c r="D417" s="15" t="s">
        <v>4729</v>
      </c>
      <c r="E417" s="18">
        <v>17228.3</v>
      </c>
      <c r="F417" s="18">
        <v>17228.3</v>
      </c>
      <c r="G417" s="18">
        <f t="shared" si="11"/>
        <v>0</v>
      </c>
      <c r="H417" s="7"/>
      <c r="I417" s="7"/>
      <c r="J417" s="7"/>
      <c r="K417" s="7"/>
    </row>
    <row r="418" spans="1:11" s="8" customFormat="1" ht="13.5">
      <c r="A418" s="15" t="s">
        <v>1206</v>
      </c>
      <c r="B418" s="114" t="s">
        <v>1212</v>
      </c>
      <c r="C418" s="15" t="s">
        <v>4730</v>
      </c>
      <c r="D418" s="15" t="s">
        <v>4731</v>
      </c>
      <c r="E418" s="18">
        <v>4769.86</v>
      </c>
      <c r="F418" s="18">
        <v>4769.86</v>
      </c>
      <c r="G418" s="18">
        <f t="shared" si="11"/>
        <v>0</v>
      </c>
      <c r="H418" s="7"/>
      <c r="I418" s="7"/>
      <c r="J418" s="7"/>
      <c r="K418" s="7"/>
    </row>
    <row r="419" spans="1:11" s="8" customFormat="1" ht="13.5">
      <c r="A419" s="15" t="s">
        <v>1206</v>
      </c>
      <c r="B419" s="109" t="s">
        <v>1218</v>
      </c>
      <c r="C419" s="15" t="s">
        <v>4732</v>
      </c>
      <c r="D419" s="15" t="s">
        <v>4733</v>
      </c>
      <c r="E419" s="18">
        <v>36842.02</v>
      </c>
      <c r="F419" s="18">
        <v>1842.02</v>
      </c>
      <c r="G419" s="18">
        <f t="shared" si="11"/>
        <v>35000</v>
      </c>
      <c r="H419" s="7"/>
      <c r="I419" s="7"/>
      <c r="J419" s="7"/>
      <c r="K419" s="7"/>
    </row>
    <row r="420" spans="1:11" s="8" customFormat="1" ht="13.5">
      <c r="A420" s="15" t="s">
        <v>1206</v>
      </c>
      <c r="B420" s="114" t="s">
        <v>1212</v>
      </c>
      <c r="C420" s="15" t="s">
        <v>4734</v>
      </c>
      <c r="D420" s="15" t="s">
        <v>4735</v>
      </c>
      <c r="E420" s="18">
        <v>22983.2</v>
      </c>
      <c r="F420" s="18">
        <v>22983.2</v>
      </c>
      <c r="G420" s="18">
        <f t="shared" si="11"/>
        <v>0</v>
      </c>
      <c r="H420" s="7"/>
      <c r="I420" s="7"/>
      <c r="J420" s="7"/>
      <c r="K420" s="7"/>
    </row>
    <row r="421" spans="1:11" s="8" customFormat="1" ht="13.5">
      <c r="A421" s="15" t="s">
        <v>1206</v>
      </c>
      <c r="B421" s="114" t="s">
        <v>1212</v>
      </c>
      <c r="C421" s="15" t="s">
        <v>4736</v>
      </c>
      <c r="D421" s="15" t="s">
        <v>4737</v>
      </c>
      <c r="E421" s="18">
        <v>3274.76</v>
      </c>
      <c r="F421" s="18">
        <v>3274.76</v>
      </c>
      <c r="G421" s="18">
        <f t="shared" si="11"/>
        <v>0</v>
      </c>
      <c r="H421" s="7"/>
      <c r="I421" s="7"/>
      <c r="J421" s="7"/>
      <c r="K421" s="7"/>
    </row>
    <row r="422" spans="1:11" s="8" customFormat="1" ht="13.5">
      <c r="A422" s="15" t="s">
        <v>1206</v>
      </c>
      <c r="B422" s="114" t="s">
        <v>1212</v>
      </c>
      <c r="C422" s="15" t="s">
        <v>4738</v>
      </c>
      <c r="D422" s="15" t="s">
        <v>4739</v>
      </c>
      <c r="E422" s="18">
        <v>8000</v>
      </c>
      <c r="F422" s="18">
        <v>8000</v>
      </c>
      <c r="G422" s="18">
        <f aca="true" t="shared" si="12" ref="G422:G484">+E422-F422</f>
        <v>0</v>
      </c>
      <c r="H422" s="7"/>
      <c r="I422" s="7"/>
      <c r="J422" s="7"/>
      <c r="K422" s="7"/>
    </row>
    <row r="423" spans="1:11" s="8" customFormat="1" ht="13.5">
      <c r="A423" s="15" t="s">
        <v>1206</v>
      </c>
      <c r="B423" s="114" t="s">
        <v>1212</v>
      </c>
      <c r="C423" s="15" t="s">
        <v>4740</v>
      </c>
      <c r="D423" s="15" t="s">
        <v>4741</v>
      </c>
      <c r="E423" s="18">
        <v>15000</v>
      </c>
      <c r="F423" s="18">
        <v>15000</v>
      </c>
      <c r="G423" s="18">
        <f t="shared" si="12"/>
        <v>0</v>
      </c>
      <c r="H423" s="7"/>
      <c r="I423" s="7"/>
      <c r="J423" s="7"/>
      <c r="K423" s="7"/>
    </row>
    <row r="424" spans="1:11" s="8" customFormat="1" ht="13.5">
      <c r="A424" s="15" t="s">
        <v>1206</v>
      </c>
      <c r="B424" s="114" t="s">
        <v>1212</v>
      </c>
      <c r="C424" s="15" t="s">
        <v>4742</v>
      </c>
      <c r="D424" s="15" t="s">
        <v>4743</v>
      </c>
      <c r="E424" s="18">
        <v>10000</v>
      </c>
      <c r="F424" s="18">
        <v>10000</v>
      </c>
      <c r="G424" s="18">
        <f t="shared" si="12"/>
        <v>0</v>
      </c>
      <c r="H424" s="7"/>
      <c r="I424" s="7"/>
      <c r="J424" s="7"/>
      <c r="K424" s="7"/>
    </row>
    <row r="425" spans="1:11" s="8" customFormat="1" ht="13.5">
      <c r="A425" s="15" t="s">
        <v>1206</v>
      </c>
      <c r="B425" s="114" t="s">
        <v>1212</v>
      </c>
      <c r="C425" s="15" t="s">
        <v>4744</v>
      </c>
      <c r="D425" s="15" t="s">
        <v>4745</v>
      </c>
      <c r="E425" s="18">
        <v>15000</v>
      </c>
      <c r="F425" s="18">
        <v>15000</v>
      </c>
      <c r="G425" s="18">
        <f t="shared" si="12"/>
        <v>0</v>
      </c>
      <c r="H425" s="7"/>
      <c r="I425" s="7"/>
      <c r="J425" s="7"/>
      <c r="K425" s="7"/>
    </row>
    <row r="426" spans="1:11" s="8" customFormat="1" ht="13.5">
      <c r="A426" s="15" t="s">
        <v>1206</v>
      </c>
      <c r="B426" s="114" t="s">
        <v>1212</v>
      </c>
      <c r="C426" s="15" t="s">
        <v>4746</v>
      </c>
      <c r="D426" s="15" t="s">
        <v>4747</v>
      </c>
      <c r="E426" s="18">
        <v>8000</v>
      </c>
      <c r="F426" s="18">
        <v>8000</v>
      </c>
      <c r="G426" s="18">
        <f t="shared" si="12"/>
        <v>0</v>
      </c>
      <c r="H426" s="7"/>
      <c r="I426" s="7"/>
      <c r="J426" s="7"/>
      <c r="K426" s="7"/>
    </row>
    <row r="427" spans="1:11" s="8" customFormat="1" ht="13.5">
      <c r="A427" s="15" t="s">
        <v>1206</v>
      </c>
      <c r="B427" s="114" t="s">
        <v>1212</v>
      </c>
      <c r="C427" s="15" t="s">
        <v>4748</v>
      </c>
      <c r="D427" s="15" t="s">
        <v>4749</v>
      </c>
      <c r="E427" s="18">
        <v>10000</v>
      </c>
      <c r="F427" s="18">
        <v>10000</v>
      </c>
      <c r="G427" s="18">
        <f t="shared" si="12"/>
        <v>0</v>
      </c>
      <c r="H427" s="7"/>
      <c r="I427" s="7"/>
      <c r="J427" s="7"/>
      <c r="K427" s="7"/>
    </row>
    <row r="428" spans="1:11" s="8" customFormat="1" ht="13.5">
      <c r="A428" s="15" t="s">
        <v>1206</v>
      </c>
      <c r="B428" s="114" t="s">
        <v>1212</v>
      </c>
      <c r="C428" s="15" t="s">
        <v>4750</v>
      </c>
      <c r="D428" s="15" t="s">
        <v>4751</v>
      </c>
      <c r="E428" s="18">
        <v>25000</v>
      </c>
      <c r="F428" s="18">
        <v>25000</v>
      </c>
      <c r="G428" s="18">
        <f t="shared" si="12"/>
        <v>0</v>
      </c>
      <c r="H428" s="7"/>
      <c r="I428" s="7"/>
      <c r="J428" s="7"/>
      <c r="K428" s="7"/>
    </row>
    <row r="429" spans="1:11" s="8" customFormat="1" ht="13.5">
      <c r="A429" s="15" t="s">
        <v>1206</v>
      </c>
      <c r="B429" s="109" t="s">
        <v>1219</v>
      </c>
      <c r="C429" s="15" t="s">
        <v>4754</v>
      </c>
      <c r="D429" s="15" t="s">
        <v>4755</v>
      </c>
      <c r="E429" s="18">
        <v>28698.43</v>
      </c>
      <c r="F429" s="18">
        <v>10698.43</v>
      </c>
      <c r="G429" s="18">
        <f t="shared" si="12"/>
        <v>18000</v>
      </c>
      <c r="H429" s="7"/>
      <c r="I429" s="7"/>
      <c r="J429" s="7"/>
      <c r="K429" s="7"/>
    </row>
    <row r="430" spans="1:11" s="8" customFormat="1" ht="13.5">
      <c r="A430" s="15" t="s">
        <v>1206</v>
      </c>
      <c r="B430" s="109" t="s">
        <v>1220</v>
      </c>
      <c r="C430" s="15" t="s">
        <v>4756</v>
      </c>
      <c r="D430" s="15" t="s">
        <v>4757</v>
      </c>
      <c r="E430" s="18">
        <v>92868.3</v>
      </c>
      <c r="F430" s="18">
        <v>10868.3</v>
      </c>
      <c r="G430" s="18">
        <f t="shared" si="12"/>
        <v>82000</v>
      </c>
      <c r="H430" s="7"/>
      <c r="I430" s="7"/>
      <c r="J430" s="7"/>
      <c r="K430" s="7"/>
    </row>
    <row r="431" spans="1:11" s="8" customFormat="1" ht="13.5">
      <c r="A431" s="15" t="s">
        <v>1206</v>
      </c>
      <c r="B431" s="109" t="s">
        <v>1221</v>
      </c>
      <c r="C431" s="15" t="s">
        <v>4758</v>
      </c>
      <c r="D431" s="15" t="s">
        <v>4759</v>
      </c>
      <c r="E431" s="18">
        <v>60042.35</v>
      </c>
      <c r="F431" s="18">
        <v>10042.35</v>
      </c>
      <c r="G431" s="18">
        <f t="shared" si="12"/>
        <v>50000</v>
      </c>
      <c r="H431" s="7"/>
      <c r="I431" s="7"/>
      <c r="J431" s="7"/>
      <c r="K431" s="7"/>
    </row>
    <row r="432" spans="1:11" s="8" customFormat="1" ht="13.5">
      <c r="A432" s="15" t="s">
        <v>1206</v>
      </c>
      <c r="B432" s="114" t="s">
        <v>1212</v>
      </c>
      <c r="C432" s="15" t="s">
        <v>4760</v>
      </c>
      <c r="D432" s="15" t="s">
        <v>4761</v>
      </c>
      <c r="E432" s="18">
        <v>8882.7</v>
      </c>
      <c r="F432" s="18">
        <v>8882.7</v>
      </c>
      <c r="G432" s="18">
        <f t="shared" si="12"/>
        <v>0</v>
      </c>
      <c r="H432" s="7"/>
      <c r="I432" s="7"/>
      <c r="J432" s="7"/>
      <c r="K432" s="7"/>
    </row>
    <row r="433" spans="1:11" s="8" customFormat="1" ht="13.5">
      <c r="A433" s="15" t="s">
        <v>1206</v>
      </c>
      <c r="B433" s="114" t="s">
        <v>1212</v>
      </c>
      <c r="C433" s="15" t="s">
        <v>4762</v>
      </c>
      <c r="D433" s="15" t="s">
        <v>4763</v>
      </c>
      <c r="E433" s="18">
        <v>25000</v>
      </c>
      <c r="F433" s="18">
        <v>25000</v>
      </c>
      <c r="G433" s="18">
        <f t="shared" si="12"/>
        <v>0</v>
      </c>
      <c r="H433" s="7"/>
      <c r="I433" s="7"/>
      <c r="J433" s="7"/>
      <c r="K433" s="7"/>
    </row>
    <row r="434" spans="1:11" s="8" customFormat="1" ht="13.5">
      <c r="A434" s="15" t="s">
        <v>1206</v>
      </c>
      <c r="B434" s="114" t="s">
        <v>1212</v>
      </c>
      <c r="C434" s="15" t="s">
        <v>4764</v>
      </c>
      <c r="D434" s="15" t="s">
        <v>4765</v>
      </c>
      <c r="E434" s="18">
        <v>10000</v>
      </c>
      <c r="F434" s="18">
        <v>10000</v>
      </c>
      <c r="G434" s="18">
        <f t="shared" si="12"/>
        <v>0</v>
      </c>
      <c r="H434" s="7"/>
      <c r="I434" s="7"/>
      <c r="J434" s="7"/>
      <c r="K434" s="7"/>
    </row>
    <row r="435" spans="1:11" s="8" customFormat="1" ht="13.5">
      <c r="A435" s="15" t="s">
        <v>1206</v>
      </c>
      <c r="B435" s="114" t="s">
        <v>1212</v>
      </c>
      <c r="C435" s="15" t="s">
        <v>4766</v>
      </c>
      <c r="D435" s="15" t="s">
        <v>4767</v>
      </c>
      <c r="E435" s="18">
        <v>4402.9</v>
      </c>
      <c r="F435" s="18">
        <v>4402.9</v>
      </c>
      <c r="G435" s="18">
        <f t="shared" si="12"/>
        <v>0</v>
      </c>
      <c r="H435" s="7"/>
      <c r="I435" s="7"/>
      <c r="J435" s="7"/>
      <c r="K435" s="7"/>
    </row>
    <row r="436" spans="1:11" s="8" customFormat="1" ht="13.5">
      <c r="A436" s="15" t="s">
        <v>1206</v>
      </c>
      <c r="B436" s="114" t="s">
        <v>1212</v>
      </c>
      <c r="C436" s="15" t="s">
        <v>4768</v>
      </c>
      <c r="D436" s="15" t="s">
        <v>4769</v>
      </c>
      <c r="E436" s="18">
        <v>3500</v>
      </c>
      <c r="F436" s="18">
        <v>3500</v>
      </c>
      <c r="G436" s="18">
        <f t="shared" si="12"/>
        <v>0</v>
      </c>
      <c r="H436" s="7"/>
      <c r="I436" s="7"/>
      <c r="J436" s="7"/>
      <c r="K436" s="7"/>
    </row>
    <row r="437" spans="1:11" s="8" customFormat="1" ht="13.5">
      <c r="A437" s="15" t="s">
        <v>1206</v>
      </c>
      <c r="B437" s="109" t="s">
        <v>1222</v>
      </c>
      <c r="C437" s="15" t="s">
        <v>4770</v>
      </c>
      <c r="D437" s="15" t="s">
        <v>4771</v>
      </c>
      <c r="E437" s="18">
        <v>60000</v>
      </c>
      <c r="F437" s="18">
        <v>0</v>
      </c>
      <c r="G437" s="18">
        <f t="shared" si="12"/>
        <v>60000</v>
      </c>
      <c r="H437" s="7"/>
      <c r="I437" s="7"/>
      <c r="J437" s="7"/>
      <c r="K437" s="7"/>
    </row>
    <row r="438" spans="1:11" s="8" customFormat="1" ht="13.5">
      <c r="A438" s="15" t="s">
        <v>1206</v>
      </c>
      <c r="B438" s="109" t="s">
        <v>1223</v>
      </c>
      <c r="C438" s="15" t="s">
        <v>4772</v>
      </c>
      <c r="D438" s="15" t="s">
        <v>4773</v>
      </c>
      <c r="E438" s="18">
        <v>48000</v>
      </c>
      <c r="F438" s="18">
        <v>0</v>
      </c>
      <c r="G438" s="18">
        <f t="shared" si="12"/>
        <v>48000</v>
      </c>
      <c r="H438" s="7"/>
      <c r="I438" s="7"/>
      <c r="J438" s="7"/>
      <c r="K438" s="7"/>
    </row>
    <row r="439" spans="1:11" s="8" customFormat="1" ht="13.5">
      <c r="A439" s="15" t="s">
        <v>1206</v>
      </c>
      <c r="B439" s="114" t="s">
        <v>1212</v>
      </c>
      <c r="C439" s="15" t="s">
        <v>4774</v>
      </c>
      <c r="D439" s="15" t="s">
        <v>4775</v>
      </c>
      <c r="E439" s="18">
        <v>9800</v>
      </c>
      <c r="F439" s="18">
        <v>9800</v>
      </c>
      <c r="G439" s="18">
        <f t="shared" si="12"/>
        <v>0</v>
      </c>
      <c r="H439" s="7"/>
      <c r="I439" s="7"/>
      <c r="J439" s="7"/>
      <c r="K439" s="7"/>
    </row>
    <row r="440" spans="1:11" s="8" customFormat="1" ht="13.5">
      <c r="A440" s="15" t="s">
        <v>1206</v>
      </c>
      <c r="B440" s="114" t="s">
        <v>1212</v>
      </c>
      <c r="C440" s="15" t="s">
        <v>4776</v>
      </c>
      <c r="D440" s="15" t="s">
        <v>4777</v>
      </c>
      <c r="E440" s="18">
        <v>21915</v>
      </c>
      <c r="F440" s="18">
        <v>21915</v>
      </c>
      <c r="G440" s="18">
        <f t="shared" si="12"/>
        <v>0</v>
      </c>
      <c r="H440" s="7"/>
      <c r="I440" s="7"/>
      <c r="J440" s="7"/>
      <c r="K440" s="7"/>
    </row>
    <row r="441" spans="1:11" s="8" customFormat="1" ht="13.5">
      <c r="A441" s="15" t="s">
        <v>1206</v>
      </c>
      <c r="B441" s="109" t="s">
        <v>1224</v>
      </c>
      <c r="C441" s="15" t="s">
        <v>4778</v>
      </c>
      <c r="D441" s="15" t="s">
        <v>4779</v>
      </c>
      <c r="E441" s="18">
        <v>53450</v>
      </c>
      <c r="F441" s="18">
        <v>5450</v>
      </c>
      <c r="G441" s="18">
        <f t="shared" si="12"/>
        <v>48000</v>
      </c>
      <c r="H441" s="7"/>
      <c r="I441" s="7"/>
      <c r="J441" s="7"/>
      <c r="K441" s="7"/>
    </row>
    <row r="442" spans="1:11" s="8" customFormat="1" ht="13.5">
      <c r="A442" s="15" t="s">
        <v>1206</v>
      </c>
      <c r="B442" s="114" t="s">
        <v>1212</v>
      </c>
      <c r="C442" s="15" t="s">
        <v>4780</v>
      </c>
      <c r="D442" s="15" t="s">
        <v>4781</v>
      </c>
      <c r="E442" s="18">
        <v>23196.89</v>
      </c>
      <c r="F442" s="18">
        <v>23196.89</v>
      </c>
      <c r="G442" s="18">
        <f t="shared" si="12"/>
        <v>0</v>
      </c>
      <c r="H442" s="7"/>
      <c r="I442" s="7"/>
      <c r="J442" s="7"/>
      <c r="K442" s="7"/>
    </row>
    <row r="443" spans="1:11" s="8" customFormat="1" ht="13.5">
      <c r="A443" s="15" t="s">
        <v>1206</v>
      </c>
      <c r="B443" s="114" t="s">
        <v>1212</v>
      </c>
      <c r="C443" s="15" t="s">
        <v>4782</v>
      </c>
      <c r="D443" s="15" t="s">
        <v>4783</v>
      </c>
      <c r="E443" s="18">
        <v>10000</v>
      </c>
      <c r="F443" s="18">
        <v>10000</v>
      </c>
      <c r="G443" s="18">
        <f t="shared" si="12"/>
        <v>0</v>
      </c>
      <c r="H443" s="7"/>
      <c r="I443" s="7"/>
      <c r="J443" s="7"/>
      <c r="K443" s="7"/>
    </row>
    <row r="444" spans="1:11" s="8" customFormat="1" ht="13.5">
      <c r="A444" s="15" t="s">
        <v>1206</v>
      </c>
      <c r="B444" s="114" t="s">
        <v>1212</v>
      </c>
      <c r="C444" s="15" t="s">
        <v>4784</v>
      </c>
      <c r="D444" s="15" t="s">
        <v>4785</v>
      </c>
      <c r="E444" s="18">
        <v>44222.8</v>
      </c>
      <c r="F444" s="18">
        <v>44222.8</v>
      </c>
      <c r="G444" s="18">
        <f t="shared" si="12"/>
        <v>0</v>
      </c>
      <c r="H444" s="7"/>
      <c r="I444" s="7"/>
      <c r="J444" s="7"/>
      <c r="K444" s="7"/>
    </row>
    <row r="445" spans="1:11" s="8" customFormat="1" ht="13.5">
      <c r="A445" s="15" t="s">
        <v>1206</v>
      </c>
      <c r="B445" s="114" t="s">
        <v>1212</v>
      </c>
      <c r="C445" s="15" t="s">
        <v>4786</v>
      </c>
      <c r="D445" s="15" t="s">
        <v>4787</v>
      </c>
      <c r="E445" s="18">
        <v>31672.68</v>
      </c>
      <c r="F445" s="18">
        <v>31672.68</v>
      </c>
      <c r="G445" s="18">
        <f t="shared" si="12"/>
        <v>0</v>
      </c>
      <c r="H445" s="7"/>
      <c r="I445" s="7"/>
      <c r="J445" s="7"/>
      <c r="K445" s="7"/>
    </row>
    <row r="446" spans="1:11" s="8" customFormat="1" ht="13.5">
      <c r="A446" s="15" t="s">
        <v>1206</v>
      </c>
      <c r="B446" s="114" t="s">
        <v>1212</v>
      </c>
      <c r="C446" s="15" t="s">
        <v>4788</v>
      </c>
      <c r="D446" s="15" t="s">
        <v>4789</v>
      </c>
      <c r="E446" s="18">
        <v>10000</v>
      </c>
      <c r="F446" s="18">
        <v>10000</v>
      </c>
      <c r="G446" s="18">
        <f t="shared" si="12"/>
        <v>0</v>
      </c>
      <c r="H446" s="7"/>
      <c r="I446" s="7"/>
      <c r="J446" s="7"/>
      <c r="K446" s="7"/>
    </row>
    <row r="447" spans="1:11" s="8" customFormat="1" ht="13.5">
      <c r="A447" s="15" t="s">
        <v>1206</v>
      </c>
      <c r="B447" s="114" t="s">
        <v>1212</v>
      </c>
      <c r="C447" s="15" t="s">
        <v>4790</v>
      </c>
      <c r="D447" s="15" t="s">
        <v>4791</v>
      </c>
      <c r="E447" s="18">
        <v>59711.78</v>
      </c>
      <c r="F447" s="18">
        <v>59711.78</v>
      </c>
      <c r="G447" s="18">
        <f t="shared" si="12"/>
        <v>0</v>
      </c>
      <c r="H447" s="7"/>
      <c r="I447" s="7"/>
      <c r="J447" s="7"/>
      <c r="K447" s="7"/>
    </row>
    <row r="448" spans="1:11" s="8" customFormat="1" ht="13.5">
      <c r="A448" s="15" t="s">
        <v>1206</v>
      </c>
      <c r="B448" s="114" t="s">
        <v>1212</v>
      </c>
      <c r="C448" s="15" t="s">
        <v>4792</v>
      </c>
      <c r="D448" s="15" t="s">
        <v>4793</v>
      </c>
      <c r="E448" s="18">
        <v>19952.9</v>
      </c>
      <c r="F448" s="18">
        <v>19952.9</v>
      </c>
      <c r="G448" s="18">
        <f t="shared" si="12"/>
        <v>0</v>
      </c>
      <c r="H448" s="7"/>
      <c r="I448" s="7"/>
      <c r="J448" s="7"/>
      <c r="K448" s="7"/>
    </row>
    <row r="449" spans="1:11" s="8" customFormat="1" ht="13.5">
      <c r="A449" s="15" t="s">
        <v>1206</v>
      </c>
      <c r="B449" s="114" t="s">
        <v>1212</v>
      </c>
      <c r="C449" s="15" t="s">
        <v>4794</v>
      </c>
      <c r="D449" s="15" t="s">
        <v>4795</v>
      </c>
      <c r="E449" s="18">
        <v>49890</v>
      </c>
      <c r="F449" s="18">
        <v>49890</v>
      </c>
      <c r="G449" s="18">
        <f t="shared" si="12"/>
        <v>0</v>
      </c>
      <c r="H449" s="7"/>
      <c r="I449" s="7"/>
      <c r="J449" s="7"/>
      <c r="K449" s="7"/>
    </row>
    <row r="450" spans="1:11" s="8" customFormat="1" ht="13.5">
      <c r="A450" s="15" t="s">
        <v>1206</v>
      </c>
      <c r="B450" s="114" t="s">
        <v>1212</v>
      </c>
      <c r="C450" s="15" t="s">
        <v>4796</v>
      </c>
      <c r="D450" s="15" t="s">
        <v>4797</v>
      </c>
      <c r="E450" s="18">
        <v>6000.06</v>
      </c>
      <c r="F450" s="18">
        <v>6000.06</v>
      </c>
      <c r="G450" s="18">
        <f t="shared" si="12"/>
        <v>0</v>
      </c>
      <c r="H450" s="7"/>
      <c r="I450" s="7"/>
      <c r="J450" s="7"/>
      <c r="K450" s="7"/>
    </row>
    <row r="451" spans="1:11" s="8" customFormat="1" ht="13.5">
      <c r="A451" s="15" t="s">
        <v>1206</v>
      </c>
      <c r="B451" s="109" t="s">
        <v>1225</v>
      </c>
      <c r="C451" s="15" t="s">
        <v>4798</v>
      </c>
      <c r="D451" s="15" t="s">
        <v>4799</v>
      </c>
      <c r="E451" s="18">
        <v>79905.76</v>
      </c>
      <c r="F451" s="18">
        <v>5905.76</v>
      </c>
      <c r="G451" s="18">
        <f t="shared" si="12"/>
        <v>74000</v>
      </c>
      <c r="H451" s="7"/>
      <c r="I451" s="7"/>
      <c r="J451" s="7"/>
      <c r="K451" s="7"/>
    </row>
    <row r="452" spans="1:11" s="8" customFormat="1" ht="13.5">
      <c r="A452" s="15" t="s">
        <v>1206</v>
      </c>
      <c r="B452" s="109" t="s">
        <v>1226</v>
      </c>
      <c r="C452" s="15" t="s">
        <v>4800</v>
      </c>
      <c r="D452" s="15" t="s">
        <v>4801</v>
      </c>
      <c r="E452" s="18">
        <v>49970.56</v>
      </c>
      <c r="F452" s="18">
        <v>5970.56</v>
      </c>
      <c r="G452" s="18">
        <f t="shared" si="12"/>
        <v>44000</v>
      </c>
      <c r="H452" s="7"/>
      <c r="I452" s="7"/>
      <c r="J452" s="7"/>
      <c r="K452" s="7"/>
    </row>
    <row r="453" spans="1:11" s="8" customFormat="1" ht="13.5">
      <c r="A453" s="15" t="s">
        <v>1206</v>
      </c>
      <c r="B453" s="109" t="s">
        <v>1227</v>
      </c>
      <c r="C453" s="15" t="s">
        <v>4802</v>
      </c>
      <c r="D453" s="15" t="s">
        <v>4803</v>
      </c>
      <c r="E453" s="18">
        <v>49952.88</v>
      </c>
      <c r="F453" s="18">
        <v>5952.88</v>
      </c>
      <c r="G453" s="18">
        <f t="shared" si="12"/>
        <v>44000</v>
      </c>
      <c r="H453" s="7"/>
      <c r="I453" s="7"/>
      <c r="J453" s="7"/>
      <c r="K453" s="7"/>
    </row>
    <row r="454" spans="1:11" s="8" customFormat="1" ht="13.5">
      <c r="A454" s="15" t="s">
        <v>1206</v>
      </c>
      <c r="B454" s="109" t="s">
        <v>1228</v>
      </c>
      <c r="C454" s="15" t="s">
        <v>4804</v>
      </c>
      <c r="D454" s="15" t="s">
        <v>4805</v>
      </c>
      <c r="E454" s="18">
        <v>67440</v>
      </c>
      <c r="F454" s="18">
        <v>10440</v>
      </c>
      <c r="G454" s="18">
        <f t="shared" si="12"/>
        <v>57000</v>
      </c>
      <c r="H454" s="7"/>
      <c r="I454" s="7"/>
      <c r="J454" s="7"/>
      <c r="K454" s="7"/>
    </row>
    <row r="455" spans="1:11" s="8" customFormat="1" ht="13.5">
      <c r="A455" s="15" t="s">
        <v>1206</v>
      </c>
      <c r="B455" s="114" t="s">
        <v>1212</v>
      </c>
      <c r="C455" s="15" t="s">
        <v>4806</v>
      </c>
      <c r="D455" s="15" t="s">
        <v>4807</v>
      </c>
      <c r="E455" s="18">
        <v>5426.2</v>
      </c>
      <c r="F455" s="18">
        <v>5426.2</v>
      </c>
      <c r="G455" s="18">
        <f t="shared" si="12"/>
        <v>0</v>
      </c>
      <c r="H455" s="7"/>
      <c r="I455" s="7"/>
      <c r="J455" s="7"/>
      <c r="K455" s="7"/>
    </row>
    <row r="456" spans="1:11" s="8" customFormat="1" ht="13.5">
      <c r="A456" s="15" t="s">
        <v>1206</v>
      </c>
      <c r="B456" s="109" t="s">
        <v>1229</v>
      </c>
      <c r="C456" s="15" t="s">
        <v>4808</v>
      </c>
      <c r="D456" s="15" t="s">
        <v>4809</v>
      </c>
      <c r="E456" s="18">
        <v>49119.84</v>
      </c>
      <c r="F456" s="18">
        <v>45119.84</v>
      </c>
      <c r="G456" s="18">
        <f t="shared" si="12"/>
        <v>4000</v>
      </c>
      <c r="H456" s="7"/>
      <c r="I456" s="7"/>
      <c r="J456" s="7"/>
      <c r="K456" s="7"/>
    </row>
    <row r="457" spans="1:11" s="8" customFormat="1" ht="13.5">
      <c r="A457" s="15" t="s">
        <v>1206</v>
      </c>
      <c r="B457" s="109" t="s">
        <v>1230</v>
      </c>
      <c r="C457" s="15" t="s">
        <v>4810</v>
      </c>
      <c r="D457" s="15" t="s">
        <v>4811</v>
      </c>
      <c r="E457" s="18">
        <v>49917.56</v>
      </c>
      <c r="F457" s="18">
        <v>33917.56</v>
      </c>
      <c r="G457" s="18">
        <f t="shared" si="12"/>
        <v>16000</v>
      </c>
      <c r="H457" s="7"/>
      <c r="I457" s="7"/>
      <c r="J457" s="7"/>
      <c r="K457" s="7"/>
    </row>
    <row r="458" spans="1:11" s="8" customFormat="1" ht="13.5">
      <c r="A458" s="15" t="s">
        <v>1206</v>
      </c>
      <c r="B458" s="109" t="s">
        <v>1231</v>
      </c>
      <c r="C458" s="15" t="s">
        <v>4812</v>
      </c>
      <c r="D458" s="15" t="s">
        <v>4813</v>
      </c>
      <c r="E458" s="18">
        <v>49084.5</v>
      </c>
      <c r="F458" s="18">
        <v>10084.5</v>
      </c>
      <c r="G458" s="18">
        <f t="shared" si="12"/>
        <v>39000</v>
      </c>
      <c r="H458" s="7"/>
      <c r="I458" s="7"/>
      <c r="J458" s="7"/>
      <c r="K458" s="7"/>
    </row>
    <row r="459" spans="1:11" s="8" customFormat="1" ht="13.5">
      <c r="A459" s="15" t="s">
        <v>1206</v>
      </c>
      <c r="B459" s="114" t="s">
        <v>1212</v>
      </c>
      <c r="C459" s="15" t="s">
        <v>4814</v>
      </c>
      <c r="D459" s="15" t="s">
        <v>4815</v>
      </c>
      <c r="E459" s="18">
        <v>98567.54</v>
      </c>
      <c r="F459" s="18">
        <v>98567.54</v>
      </c>
      <c r="G459" s="18">
        <f t="shared" si="12"/>
        <v>0</v>
      </c>
      <c r="H459" s="7"/>
      <c r="I459" s="7"/>
      <c r="J459" s="7"/>
      <c r="K459" s="7"/>
    </row>
    <row r="460" spans="1:11" s="8" customFormat="1" ht="13.5">
      <c r="A460" s="15" t="s">
        <v>1206</v>
      </c>
      <c r="B460" s="109" t="s">
        <v>1232</v>
      </c>
      <c r="C460" s="15" t="s">
        <v>4816</v>
      </c>
      <c r="D460" s="15" t="s">
        <v>4817</v>
      </c>
      <c r="E460" s="18">
        <v>52805</v>
      </c>
      <c r="F460" s="18">
        <v>5805</v>
      </c>
      <c r="G460" s="18">
        <f t="shared" si="12"/>
        <v>47000</v>
      </c>
      <c r="H460" s="7"/>
      <c r="I460" s="7"/>
      <c r="J460" s="7"/>
      <c r="K460" s="7"/>
    </row>
    <row r="461" spans="1:11" s="8" customFormat="1" ht="13.5">
      <c r="A461" s="15" t="s">
        <v>1206</v>
      </c>
      <c r="B461" s="109" t="s">
        <v>1233</v>
      </c>
      <c r="C461" s="15" t="s">
        <v>4818</v>
      </c>
      <c r="D461" s="15" t="s">
        <v>4819</v>
      </c>
      <c r="E461" s="18">
        <v>49988</v>
      </c>
      <c r="F461" s="18">
        <v>5988</v>
      </c>
      <c r="G461" s="18">
        <f t="shared" si="12"/>
        <v>44000</v>
      </c>
      <c r="H461" s="7"/>
      <c r="I461" s="7"/>
      <c r="J461" s="7"/>
      <c r="K461" s="7"/>
    </row>
    <row r="462" spans="1:11" s="8" customFormat="1" ht="13.5">
      <c r="A462" s="15" t="s">
        <v>1206</v>
      </c>
      <c r="B462" s="109" t="s">
        <v>1234</v>
      </c>
      <c r="C462" s="15" t="s">
        <v>4820</v>
      </c>
      <c r="D462" s="15" t="s">
        <v>4821</v>
      </c>
      <c r="E462" s="18">
        <v>49976.14</v>
      </c>
      <c r="F462" s="18">
        <v>5976.14</v>
      </c>
      <c r="G462" s="18">
        <f t="shared" si="12"/>
        <v>44000</v>
      </c>
      <c r="H462" s="7"/>
      <c r="I462" s="7"/>
      <c r="J462" s="7"/>
      <c r="K462" s="7"/>
    </row>
    <row r="463" spans="1:11" s="8" customFormat="1" ht="13.5">
      <c r="A463" s="15" t="s">
        <v>1206</v>
      </c>
      <c r="B463" s="114" t="s">
        <v>1212</v>
      </c>
      <c r="C463" s="15" t="s">
        <v>4822</v>
      </c>
      <c r="D463" s="15" t="s">
        <v>4823</v>
      </c>
      <c r="E463" s="18">
        <v>10734.49</v>
      </c>
      <c r="F463" s="18">
        <v>10734.49</v>
      </c>
      <c r="G463" s="18">
        <f t="shared" si="12"/>
        <v>0</v>
      </c>
      <c r="H463" s="7"/>
      <c r="I463" s="7"/>
      <c r="J463" s="7"/>
      <c r="K463" s="7"/>
    </row>
    <row r="464" spans="1:11" s="8" customFormat="1" ht="13.5">
      <c r="A464" s="15" t="s">
        <v>1206</v>
      </c>
      <c r="B464" s="114" t="s">
        <v>1212</v>
      </c>
      <c r="C464" s="15" t="s">
        <v>4824</v>
      </c>
      <c r="D464" s="15" t="s">
        <v>4825</v>
      </c>
      <c r="E464" s="18">
        <v>54739.83</v>
      </c>
      <c r="F464" s="18">
        <v>54739.83</v>
      </c>
      <c r="G464" s="18">
        <f t="shared" si="12"/>
        <v>0</v>
      </c>
      <c r="H464" s="7"/>
      <c r="I464" s="7"/>
      <c r="J464" s="7"/>
      <c r="K464" s="7"/>
    </row>
    <row r="465" spans="1:11" s="8" customFormat="1" ht="13.5">
      <c r="A465" s="15" t="s">
        <v>1206</v>
      </c>
      <c r="B465" s="114" t="s">
        <v>1212</v>
      </c>
      <c r="C465" s="15" t="s">
        <v>4826</v>
      </c>
      <c r="D465" s="15" t="s">
        <v>3167</v>
      </c>
      <c r="E465" s="18">
        <v>24980</v>
      </c>
      <c r="F465" s="18">
        <v>24980</v>
      </c>
      <c r="G465" s="18">
        <f t="shared" si="12"/>
        <v>0</v>
      </c>
      <c r="H465" s="7"/>
      <c r="I465" s="7"/>
      <c r="J465" s="7"/>
      <c r="K465" s="7"/>
    </row>
    <row r="466" spans="1:11" s="8" customFormat="1" ht="13.5">
      <c r="A466" s="15" t="s">
        <v>1206</v>
      </c>
      <c r="B466" s="114" t="s">
        <v>1212</v>
      </c>
      <c r="C466" s="15" t="s">
        <v>3168</v>
      </c>
      <c r="D466" s="15" t="s">
        <v>3169</v>
      </c>
      <c r="E466" s="18">
        <v>16760.47</v>
      </c>
      <c r="F466" s="18">
        <v>16760.47</v>
      </c>
      <c r="G466" s="18">
        <f t="shared" si="12"/>
        <v>0</v>
      </c>
      <c r="H466" s="7"/>
      <c r="I466" s="7"/>
      <c r="J466" s="7"/>
      <c r="K466" s="7"/>
    </row>
    <row r="467" spans="1:11" s="8" customFormat="1" ht="13.5">
      <c r="A467" s="15" t="s">
        <v>1206</v>
      </c>
      <c r="B467" s="114" t="s">
        <v>1212</v>
      </c>
      <c r="C467" s="15" t="s">
        <v>3184</v>
      </c>
      <c r="D467" s="15" t="s">
        <v>3185</v>
      </c>
      <c r="E467" s="18">
        <v>6788.29</v>
      </c>
      <c r="F467" s="18">
        <v>6788.29</v>
      </c>
      <c r="G467" s="18">
        <f t="shared" si="12"/>
        <v>0</v>
      </c>
      <c r="H467" s="7"/>
      <c r="I467" s="7"/>
      <c r="J467" s="7"/>
      <c r="K467" s="7"/>
    </row>
    <row r="468" spans="1:11" s="8" customFormat="1" ht="13.5">
      <c r="A468" s="15" t="s">
        <v>1206</v>
      </c>
      <c r="B468" s="109" t="s">
        <v>1235</v>
      </c>
      <c r="C468" s="15" t="s">
        <v>3188</v>
      </c>
      <c r="D468" s="15" t="s">
        <v>3189</v>
      </c>
      <c r="E468" s="18">
        <v>171790.61</v>
      </c>
      <c r="F468" s="18">
        <v>148218.63</v>
      </c>
      <c r="G468" s="18">
        <f t="shared" si="12"/>
        <v>23571.97999999998</v>
      </c>
      <c r="H468" s="7"/>
      <c r="I468" s="7"/>
      <c r="J468" s="7"/>
      <c r="K468" s="7"/>
    </row>
    <row r="469" spans="1:11" s="8" customFormat="1" ht="13.5">
      <c r="A469" s="15" t="s">
        <v>1206</v>
      </c>
      <c r="B469" s="114" t="s">
        <v>1212</v>
      </c>
      <c r="C469" s="15" t="s">
        <v>3190</v>
      </c>
      <c r="D469" s="15" t="s">
        <v>3191</v>
      </c>
      <c r="E469" s="18">
        <v>3032.34</v>
      </c>
      <c r="F469" s="18">
        <v>3032.34</v>
      </c>
      <c r="G469" s="18">
        <f t="shared" si="12"/>
        <v>0</v>
      </c>
      <c r="H469" s="7"/>
      <c r="I469" s="7"/>
      <c r="J469" s="7"/>
      <c r="K469" s="7"/>
    </row>
    <row r="470" spans="1:11" s="8" customFormat="1" ht="13.5">
      <c r="A470" s="15" t="s">
        <v>1206</v>
      </c>
      <c r="B470" s="114" t="s">
        <v>1212</v>
      </c>
      <c r="C470" s="15" t="s">
        <v>3192</v>
      </c>
      <c r="D470" s="15" t="s">
        <v>3193</v>
      </c>
      <c r="E470" s="18">
        <v>5995</v>
      </c>
      <c r="F470" s="18">
        <v>5995</v>
      </c>
      <c r="G470" s="18">
        <f t="shared" si="12"/>
        <v>0</v>
      </c>
      <c r="H470" s="7"/>
      <c r="I470" s="7"/>
      <c r="J470" s="7"/>
      <c r="K470" s="7"/>
    </row>
    <row r="471" spans="1:11" s="8" customFormat="1" ht="13.5">
      <c r="A471" s="15" t="s">
        <v>1206</v>
      </c>
      <c r="B471" s="114" t="s">
        <v>1212</v>
      </c>
      <c r="C471" s="15" t="s">
        <v>3196</v>
      </c>
      <c r="D471" s="15" t="s">
        <v>3197</v>
      </c>
      <c r="E471" s="18">
        <v>52380</v>
      </c>
      <c r="F471" s="18">
        <v>52380</v>
      </c>
      <c r="G471" s="18">
        <f t="shared" si="12"/>
        <v>0</v>
      </c>
      <c r="H471" s="7"/>
      <c r="I471" s="7"/>
      <c r="J471" s="7"/>
      <c r="K471" s="7"/>
    </row>
    <row r="472" spans="1:11" s="8" customFormat="1" ht="13.5">
      <c r="A472" s="15" t="s">
        <v>1206</v>
      </c>
      <c r="B472" s="109" t="s">
        <v>1236</v>
      </c>
      <c r="C472" s="15" t="s">
        <v>3198</v>
      </c>
      <c r="D472" s="15" t="s">
        <v>3199</v>
      </c>
      <c r="E472" s="18">
        <v>69995</v>
      </c>
      <c r="F472" s="18">
        <v>5995</v>
      </c>
      <c r="G472" s="18">
        <f t="shared" si="12"/>
        <v>64000</v>
      </c>
      <c r="H472" s="7"/>
      <c r="I472" s="7"/>
      <c r="J472" s="7"/>
      <c r="K472" s="7"/>
    </row>
    <row r="473" spans="1:11" s="8" customFormat="1" ht="13.5">
      <c r="A473" s="15" t="s">
        <v>1206</v>
      </c>
      <c r="B473" s="114" t="s">
        <v>1212</v>
      </c>
      <c r="C473" s="15" t="s">
        <v>3200</v>
      </c>
      <c r="D473" s="15" t="s">
        <v>3201</v>
      </c>
      <c r="E473" s="18">
        <v>10500</v>
      </c>
      <c r="F473" s="18">
        <v>10500</v>
      </c>
      <c r="G473" s="18">
        <f t="shared" si="12"/>
        <v>0</v>
      </c>
      <c r="H473" s="7"/>
      <c r="I473" s="7"/>
      <c r="J473" s="7"/>
      <c r="K473" s="7"/>
    </row>
    <row r="474" spans="1:11" s="8" customFormat="1" ht="13.5">
      <c r="A474" s="15" t="s">
        <v>1206</v>
      </c>
      <c r="B474" s="109" t="s">
        <v>1237</v>
      </c>
      <c r="C474" s="15" t="s">
        <v>3202</v>
      </c>
      <c r="D474" s="15" t="s">
        <v>3203</v>
      </c>
      <c r="E474" s="18">
        <v>49923.45</v>
      </c>
      <c r="F474" s="18">
        <v>5923.45</v>
      </c>
      <c r="G474" s="18">
        <f t="shared" si="12"/>
        <v>44000</v>
      </c>
      <c r="H474" s="7"/>
      <c r="I474" s="7"/>
      <c r="J474" s="7"/>
      <c r="K474" s="7"/>
    </row>
    <row r="475" spans="1:11" s="8" customFormat="1" ht="13.5">
      <c r="A475" s="15" t="s">
        <v>1206</v>
      </c>
      <c r="B475" s="109" t="s">
        <v>2579</v>
      </c>
      <c r="C475" s="15" t="s">
        <v>3204</v>
      </c>
      <c r="D475" s="15" t="s">
        <v>3205</v>
      </c>
      <c r="E475" s="18">
        <v>54792.18</v>
      </c>
      <c r="F475" s="18">
        <v>5792.18</v>
      </c>
      <c r="G475" s="18">
        <f t="shared" si="12"/>
        <v>49000</v>
      </c>
      <c r="H475" s="7"/>
      <c r="I475" s="7"/>
      <c r="J475" s="7"/>
      <c r="K475" s="7"/>
    </row>
    <row r="476" spans="1:11" s="8" customFormat="1" ht="13.5">
      <c r="A476" s="15" t="s">
        <v>1206</v>
      </c>
      <c r="B476" s="109" t="s">
        <v>2581</v>
      </c>
      <c r="C476" s="15" t="s">
        <v>3206</v>
      </c>
      <c r="D476" s="15" t="s">
        <v>3207</v>
      </c>
      <c r="E476" s="18">
        <v>65000</v>
      </c>
      <c r="F476" s="18">
        <v>0</v>
      </c>
      <c r="G476" s="18">
        <f t="shared" si="12"/>
        <v>65000</v>
      </c>
      <c r="H476" s="7"/>
      <c r="I476" s="7"/>
      <c r="J476" s="7"/>
      <c r="K476" s="7"/>
    </row>
    <row r="477" spans="1:11" s="8" customFormat="1" ht="13.5">
      <c r="A477" s="15" t="s">
        <v>1206</v>
      </c>
      <c r="B477" s="114" t="s">
        <v>1212</v>
      </c>
      <c r="C477" s="15" t="s">
        <v>3212</v>
      </c>
      <c r="D477" s="15" t="s">
        <v>3213</v>
      </c>
      <c r="E477" s="18">
        <v>23737.94</v>
      </c>
      <c r="F477" s="18">
        <v>23737.94</v>
      </c>
      <c r="G477" s="18">
        <f t="shared" si="12"/>
        <v>0</v>
      </c>
      <c r="H477" s="7"/>
      <c r="I477" s="7"/>
      <c r="J477" s="7"/>
      <c r="K477" s="7"/>
    </row>
    <row r="478" spans="1:11" s="8" customFormat="1" ht="13.5">
      <c r="A478" s="15" t="s">
        <v>1206</v>
      </c>
      <c r="B478" s="109" t="s">
        <v>1238</v>
      </c>
      <c r="C478" s="15" t="s">
        <v>3218</v>
      </c>
      <c r="D478" s="15" t="s">
        <v>3219</v>
      </c>
      <c r="E478" s="18">
        <v>157952.84</v>
      </c>
      <c r="F478" s="18">
        <v>40000</v>
      </c>
      <c r="G478" s="18">
        <f t="shared" si="12"/>
        <v>117952.84</v>
      </c>
      <c r="H478" s="7"/>
      <c r="I478" s="7"/>
      <c r="J478" s="7"/>
      <c r="K478" s="7"/>
    </row>
    <row r="479" spans="1:11" s="8" customFormat="1" ht="13.5">
      <c r="A479" s="15" t="s">
        <v>1206</v>
      </c>
      <c r="B479" s="114" t="s">
        <v>1212</v>
      </c>
      <c r="C479" s="15" t="s">
        <v>3220</v>
      </c>
      <c r="D479" s="15" t="s">
        <v>3221</v>
      </c>
      <c r="E479" s="18">
        <v>6700</v>
      </c>
      <c r="F479" s="18">
        <v>6700</v>
      </c>
      <c r="G479" s="18">
        <f t="shared" si="12"/>
        <v>0</v>
      </c>
      <c r="H479" s="7"/>
      <c r="I479" s="7"/>
      <c r="J479" s="7"/>
      <c r="K479" s="7"/>
    </row>
    <row r="480" spans="1:11" s="8" customFormat="1" ht="13.5">
      <c r="A480" s="15" t="s">
        <v>1206</v>
      </c>
      <c r="B480" s="109" t="s">
        <v>1239</v>
      </c>
      <c r="C480" s="15" t="s">
        <v>3222</v>
      </c>
      <c r="D480" s="15" t="s">
        <v>3223</v>
      </c>
      <c r="E480" s="18">
        <v>37185</v>
      </c>
      <c r="F480" s="18">
        <v>0</v>
      </c>
      <c r="G480" s="18">
        <f t="shared" si="12"/>
        <v>37185</v>
      </c>
      <c r="H480" s="7"/>
      <c r="I480" s="7"/>
      <c r="J480" s="7"/>
      <c r="K480" s="7"/>
    </row>
    <row r="481" spans="1:11" s="8" customFormat="1" ht="13.5">
      <c r="A481" s="15" t="s">
        <v>1206</v>
      </c>
      <c r="B481" s="114" t="s">
        <v>1212</v>
      </c>
      <c r="C481" s="15" t="s">
        <v>3224</v>
      </c>
      <c r="D481" s="15" t="s">
        <v>3225</v>
      </c>
      <c r="E481" s="18">
        <v>18890.78</v>
      </c>
      <c r="F481" s="18">
        <v>18890.78</v>
      </c>
      <c r="G481" s="18">
        <f t="shared" si="12"/>
        <v>0</v>
      </c>
      <c r="H481" s="7"/>
      <c r="I481" s="7"/>
      <c r="J481" s="7"/>
      <c r="K481" s="7"/>
    </row>
    <row r="482" spans="1:11" s="8" customFormat="1" ht="13.5">
      <c r="A482" s="15" t="s">
        <v>1206</v>
      </c>
      <c r="B482" s="114" t="s">
        <v>1212</v>
      </c>
      <c r="C482" s="15" t="s">
        <v>3226</v>
      </c>
      <c r="D482" s="15" t="s">
        <v>3227</v>
      </c>
      <c r="E482" s="18">
        <v>4080.08</v>
      </c>
      <c r="F482" s="18">
        <v>4080.08</v>
      </c>
      <c r="G482" s="18">
        <f t="shared" si="12"/>
        <v>0</v>
      </c>
      <c r="H482" s="7"/>
      <c r="I482" s="7"/>
      <c r="J482" s="7"/>
      <c r="K482" s="7"/>
    </row>
    <row r="483" spans="1:11" s="8" customFormat="1" ht="13.5">
      <c r="A483" s="15" t="s">
        <v>1206</v>
      </c>
      <c r="B483" s="114" t="s">
        <v>1212</v>
      </c>
      <c r="C483" s="15" t="s">
        <v>3228</v>
      </c>
      <c r="D483" s="15" t="s">
        <v>3229</v>
      </c>
      <c r="E483" s="18">
        <v>14375</v>
      </c>
      <c r="F483" s="18">
        <v>14375</v>
      </c>
      <c r="G483" s="18">
        <f t="shared" si="12"/>
        <v>0</v>
      </c>
      <c r="H483" s="7"/>
      <c r="I483" s="7"/>
      <c r="J483" s="7"/>
      <c r="K483" s="7"/>
    </row>
    <row r="484" spans="1:11" s="8" customFormat="1" ht="13.5">
      <c r="A484" s="15" t="s">
        <v>1206</v>
      </c>
      <c r="B484" s="114" t="s">
        <v>1212</v>
      </c>
      <c r="C484" s="15" t="s">
        <v>3230</v>
      </c>
      <c r="D484" s="15" t="s">
        <v>3231</v>
      </c>
      <c r="E484" s="18">
        <v>15000</v>
      </c>
      <c r="F484" s="18">
        <v>15000</v>
      </c>
      <c r="G484" s="18">
        <f t="shared" si="12"/>
        <v>0</v>
      </c>
      <c r="H484" s="7"/>
      <c r="I484" s="7"/>
      <c r="J484" s="7"/>
      <c r="K484" s="7"/>
    </row>
    <row r="485" spans="1:11" s="8" customFormat="1" ht="13.5">
      <c r="A485" s="15" t="s">
        <v>1206</v>
      </c>
      <c r="B485" s="114" t="s">
        <v>1212</v>
      </c>
      <c r="C485" s="15" t="s">
        <v>3232</v>
      </c>
      <c r="D485" s="15" t="s">
        <v>3233</v>
      </c>
      <c r="E485" s="18">
        <v>47968.33</v>
      </c>
      <c r="F485" s="18">
        <v>47968.33</v>
      </c>
      <c r="G485" s="18">
        <f aca="true" t="shared" si="13" ref="G485:G548">+E485-F485</f>
        <v>0</v>
      </c>
      <c r="H485" s="7"/>
      <c r="I485" s="7"/>
      <c r="J485" s="7"/>
      <c r="K485" s="7"/>
    </row>
    <row r="486" spans="1:11" s="8" customFormat="1" ht="13.5">
      <c r="A486" s="15" t="s">
        <v>1206</v>
      </c>
      <c r="B486" s="114" t="s">
        <v>1212</v>
      </c>
      <c r="C486" s="15" t="s">
        <v>3234</v>
      </c>
      <c r="D486" s="15" t="s">
        <v>3235</v>
      </c>
      <c r="E486" s="18">
        <v>6444.34</v>
      </c>
      <c r="F486" s="18">
        <v>6444.34</v>
      </c>
      <c r="G486" s="18">
        <f t="shared" si="13"/>
        <v>0</v>
      </c>
      <c r="H486" s="7"/>
      <c r="I486" s="7"/>
      <c r="J486" s="7"/>
      <c r="K486" s="7"/>
    </row>
    <row r="487" spans="1:11" s="8" customFormat="1" ht="13.5">
      <c r="A487" s="15" t="s">
        <v>1206</v>
      </c>
      <c r="B487" s="114" t="s">
        <v>1212</v>
      </c>
      <c r="C487" s="15" t="s">
        <v>3236</v>
      </c>
      <c r="D487" s="15" t="s">
        <v>3237</v>
      </c>
      <c r="E487" s="18">
        <v>25000</v>
      </c>
      <c r="F487" s="18">
        <v>25000</v>
      </c>
      <c r="G487" s="18">
        <f t="shared" si="13"/>
        <v>0</v>
      </c>
      <c r="H487" s="7"/>
      <c r="I487" s="7"/>
      <c r="J487" s="7"/>
      <c r="K487" s="7"/>
    </row>
    <row r="488" spans="1:11" s="8" customFormat="1" ht="13.5">
      <c r="A488" s="15" t="s">
        <v>1206</v>
      </c>
      <c r="B488" s="109" t="s">
        <v>1240</v>
      </c>
      <c r="C488" s="15" t="s">
        <v>3238</v>
      </c>
      <c r="D488" s="15" t="s">
        <v>3239</v>
      </c>
      <c r="E488" s="18">
        <v>50999.93</v>
      </c>
      <c r="F488" s="18">
        <v>0</v>
      </c>
      <c r="G488" s="18">
        <f t="shared" si="13"/>
        <v>50999.93</v>
      </c>
      <c r="H488" s="7"/>
      <c r="I488" s="7"/>
      <c r="J488" s="7"/>
      <c r="K488" s="7"/>
    </row>
    <row r="489" spans="1:11" s="8" customFormat="1" ht="13.5">
      <c r="A489" s="15" t="s">
        <v>1206</v>
      </c>
      <c r="B489" s="114" t="s">
        <v>1212</v>
      </c>
      <c r="C489" s="15" t="s">
        <v>3240</v>
      </c>
      <c r="D489" s="15" t="s">
        <v>3241</v>
      </c>
      <c r="E489" s="18">
        <v>82754.35</v>
      </c>
      <c r="F489" s="18">
        <v>82754.35</v>
      </c>
      <c r="G489" s="18">
        <f t="shared" si="13"/>
        <v>0</v>
      </c>
      <c r="H489" s="7"/>
      <c r="I489" s="7"/>
      <c r="J489" s="7"/>
      <c r="K489" s="7"/>
    </row>
    <row r="490" spans="1:11" s="8" customFormat="1" ht="13.5">
      <c r="A490" s="15" t="s">
        <v>1206</v>
      </c>
      <c r="B490" s="109" t="s">
        <v>1241</v>
      </c>
      <c r="C490" s="15" t="s">
        <v>3242</v>
      </c>
      <c r="D490" s="15" t="s">
        <v>3243</v>
      </c>
      <c r="E490" s="18">
        <v>30945</v>
      </c>
      <c r="F490" s="18">
        <v>0</v>
      </c>
      <c r="G490" s="18">
        <f t="shared" si="13"/>
        <v>30945</v>
      </c>
      <c r="H490" s="7"/>
      <c r="I490" s="7"/>
      <c r="J490" s="7"/>
      <c r="K490" s="7"/>
    </row>
    <row r="491" spans="1:11" s="8" customFormat="1" ht="13.5">
      <c r="A491" s="15" t="s">
        <v>1206</v>
      </c>
      <c r="B491" s="109" t="s">
        <v>1242</v>
      </c>
      <c r="C491" s="15" t="s">
        <v>3244</v>
      </c>
      <c r="D491" s="15" t="s">
        <v>3245</v>
      </c>
      <c r="E491" s="18">
        <v>57000</v>
      </c>
      <c r="F491" s="18">
        <v>0</v>
      </c>
      <c r="G491" s="18">
        <f t="shared" si="13"/>
        <v>57000</v>
      </c>
      <c r="H491" s="7"/>
      <c r="I491" s="7"/>
      <c r="J491" s="7"/>
      <c r="K491" s="7"/>
    </row>
    <row r="492" spans="1:11" s="8" customFormat="1" ht="13.5">
      <c r="A492" s="15" t="s">
        <v>1206</v>
      </c>
      <c r="B492" s="114" t="s">
        <v>1212</v>
      </c>
      <c r="C492" s="15" t="s">
        <v>3246</v>
      </c>
      <c r="D492" s="15" t="s">
        <v>3247</v>
      </c>
      <c r="E492" s="18">
        <v>15000</v>
      </c>
      <c r="F492" s="18">
        <v>15000</v>
      </c>
      <c r="G492" s="18">
        <f t="shared" si="13"/>
        <v>0</v>
      </c>
      <c r="H492" s="7"/>
      <c r="I492" s="7"/>
      <c r="J492" s="7"/>
      <c r="K492" s="7"/>
    </row>
    <row r="493" spans="1:11" s="8" customFormat="1" ht="13.5">
      <c r="A493" s="15" t="s">
        <v>1206</v>
      </c>
      <c r="B493" s="114" t="s">
        <v>1212</v>
      </c>
      <c r="C493" s="15" t="s">
        <v>3248</v>
      </c>
      <c r="D493" s="15" t="s">
        <v>3249</v>
      </c>
      <c r="E493" s="18">
        <v>3307.03</v>
      </c>
      <c r="F493" s="18">
        <v>3307.03</v>
      </c>
      <c r="G493" s="18">
        <f t="shared" si="13"/>
        <v>0</v>
      </c>
      <c r="H493" s="7"/>
      <c r="I493" s="7"/>
      <c r="J493" s="7"/>
      <c r="K493" s="7"/>
    </row>
    <row r="494" spans="1:11" s="8" customFormat="1" ht="13.5">
      <c r="A494" s="15" t="s">
        <v>1206</v>
      </c>
      <c r="B494" s="114" t="s">
        <v>1212</v>
      </c>
      <c r="C494" s="15" t="s">
        <v>3250</v>
      </c>
      <c r="D494" s="15" t="s">
        <v>3251</v>
      </c>
      <c r="E494" s="18">
        <v>5000</v>
      </c>
      <c r="F494" s="18">
        <v>5000</v>
      </c>
      <c r="G494" s="18">
        <f t="shared" si="13"/>
        <v>0</v>
      </c>
      <c r="H494" s="7"/>
      <c r="I494" s="7"/>
      <c r="J494" s="7"/>
      <c r="K494" s="7"/>
    </row>
    <row r="495" spans="1:11" s="8" customFormat="1" ht="13.5">
      <c r="A495" s="15" t="s">
        <v>1206</v>
      </c>
      <c r="B495" s="109" t="s">
        <v>1243</v>
      </c>
      <c r="C495" s="15" t="s">
        <v>3252</v>
      </c>
      <c r="D495" s="15" t="s">
        <v>3253</v>
      </c>
      <c r="E495" s="18">
        <v>76622.82</v>
      </c>
      <c r="F495" s="18">
        <v>35000</v>
      </c>
      <c r="G495" s="18">
        <f t="shared" si="13"/>
        <v>41622.82000000001</v>
      </c>
      <c r="H495" s="7"/>
      <c r="I495" s="7"/>
      <c r="J495" s="7"/>
      <c r="K495" s="7"/>
    </row>
    <row r="496" spans="1:11" s="8" customFormat="1" ht="13.5">
      <c r="A496" s="15" t="s">
        <v>1206</v>
      </c>
      <c r="B496" s="109" t="s">
        <v>1244</v>
      </c>
      <c r="C496" s="15" t="s">
        <v>3254</v>
      </c>
      <c r="D496" s="15" t="s">
        <v>3255</v>
      </c>
      <c r="E496" s="18">
        <v>30000</v>
      </c>
      <c r="F496" s="18">
        <v>0</v>
      </c>
      <c r="G496" s="18">
        <f t="shared" si="13"/>
        <v>30000</v>
      </c>
      <c r="H496" s="7"/>
      <c r="I496" s="7"/>
      <c r="J496" s="7"/>
      <c r="K496" s="7"/>
    </row>
    <row r="497" spans="1:11" s="8" customFormat="1" ht="13.5">
      <c r="A497" s="15" t="s">
        <v>1206</v>
      </c>
      <c r="B497" s="109" t="s">
        <v>1245</v>
      </c>
      <c r="C497" s="15" t="s">
        <v>3256</v>
      </c>
      <c r="D497" s="15" t="s">
        <v>3257</v>
      </c>
      <c r="E497" s="18">
        <v>30000</v>
      </c>
      <c r="F497" s="18">
        <v>0</v>
      </c>
      <c r="G497" s="18">
        <f t="shared" si="13"/>
        <v>30000</v>
      </c>
      <c r="H497" s="7"/>
      <c r="I497" s="7"/>
      <c r="J497" s="7"/>
      <c r="K497" s="7"/>
    </row>
    <row r="498" spans="1:11" s="8" customFormat="1" ht="13.5">
      <c r="A498" s="15" t="s">
        <v>1206</v>
      </c>
      <c r="B498" s="114" t="s">
        <v>1212</v>
      </c>
      <c r="C498" s="15" t="s">
        <v>3258</v>
      </c>
      <c r="D498" s="15" t="s">
        <v>3259</v>
      </c>
      <c r="E498" s="18">
        <v>19429.66</v>
      </c>
      <c r="F498" s="18">
        <v>19429.66</v>
      </c>
      <c r="G498" s="18">
        <f t="shared" si="13"/>
        <v>0</v>
      </c>
      <c r="H498" s="7"/>
      <c r="I498" s="7"/>
      <c r="J498" s="7"/>
      <c r="K498" s="7"/>
    </row>
    <row r="499" spans="1:11" s="8" customFormat="1" ht="13.5">
      <c r="A499" s="15" t="s">
        <v>1206</v>
      </c>
      <c r="B499" s="114" t="s">
        <v>1212</v>
      </c>
      <c r="C499" s="15" t="s">
        <v>3260</v>
      </c>
      <c r="D499" s="15" t="s">
        <v>3261</v>
      </c>
      <c r="E499" s="18">
        <v>9000</v>
      </c>
      <c r="F499" s="18">
        <v>9000</v>
      </c>
      <c r="G499" s="18">
        <f t="shared" si="13"/>
        <v>0</v>
      </c>
      <c r="H499" s="7"/>
      <c r="I499" s="7"/>
      <c r="J499" s="7"/>
      <c r="K499" s="7"/>
    </row>
    <row r="500" spans="1:11" s="8" customFormat="1" ht="13.5">
      <c r="A500" s="15" t="s">
        <v>1206</v>
      </c>
      <c r="B500" s="114" t="s">
        <v>1212</v>
      </c>
      <c r="C500" s="15" t="s">
        <v>3262</v>
      </c>
      <c r="D500" s="15" t="s">
        <v>3263</v>
      </c>
      <c r="E500" s="18">
        <v>1376.54</v>
      </c>
      <c r="F500" s="18">
        <v>1376.54</v>
      </c>
      <c r="G500" s="18">
        <f t="shared" si="13"/>
        <v>0</v>
      </c>
      <c r="H500" s="7"/>
      <c r="I500" s="7"/>
      <c r="J500" s="7"/>
      <c r="K500" s="7"/>
    </row>
    <row r="501" spans="1:11" s="8" customFormat="1" ht="13.5">
      <c r="A501" s="15" t="s">
        <v>1206</v>
      </c>
      <c r="B501" s="114" t="s">
        <v>1212</v>
      </c>
      <c r="C501" s="15" t="s">
        <v>3264</v>
      </c>
      <c r="D501" s="15" t="s">
        <v>3265</v>
      </c>
      <c r="E501" s="18">
        <v>7830.62</v>
      </c>
      <c r="F501" s="18">
        <v>7830.62</v>
      </c>
      <c r="G501" s="18">
        <f t="shared" si="13"/>
        <v>0</v>
      </c>
      <c r="H501" s="7"/>
      <c r="I501" s="7"/>
      <c r="J501" s="7"/>
      <c r="K501" s="7"/>
    </row>
    <row r="502" spans="1:11" s="8" customFormat="1" ht="13.5">
      <c r="A502" s="15" t="s">
        <v>1206</v>
      </c>
      <c r="B502" s="109" t="s">
        <v>1246</v>
      </c>
      <c r="C502" s="15" t="s">
        <v>3266</v>
      </c>
      <c r="D502" s="15" t="s">
        <v>3267</v>
      </c>
      <c r="E502" s="18">
        <v>100881.05</v>
      </c>
      <c r="F502" s="18">
        <v>0</v>
      </c>
      <c r="G502" s="18">
        <f t="shared" si="13"/>
        <v>100881.05</v>
      </c>
      <c r="H502" s="7"/>
      <c r="I502" s="7"/>
      <c r="J502" s="7"/>
      <c r="K502" s="7"/>
    </row>
    <row r="503" spans="1:11" s="8" customFormat="1" ht="13.5">
      <c r="A503" s="15" t="s">
        <v>1206</v>
      </c>
      <c r="B503" s="109" t="s">
        <v>1247</v>
      </c>
      <c r="C503" s="15" t="s">
        <v>3268</v>
      </c>
      <c r="D503" s="15" t="s">
        <v>3269</v>
      </c>
      <c r="E503" s="18">
        <v>64923.56</v>
      </c>
      <c r="F503" s="18">
        <v>0</v>
      </c>
      <c r="G503" s="18">
        <f t="shared" si="13"/>
        <v>64923.56</v>
      </c>
      <c r="H503" s="7"/>
      <c r="I503" s="7"/>
      <c r="J503" s="7"/>
      <c r="K503" s="7"/>
    </row>
    <row r="504" spans="1:11" s="8" customFormat="1" ht="13.5">
      <c r="A504" s="15" t="s">
        <v>1206</v>
      </c>
      <c r="B504" s="109" t="s">
        <v>1248</v>
      </c>
      <c r="C504" s="15" t="s">
        <v>3270</v>
      </c>
      <c r="D504" s="15" t="s">
        <v>3271</v>
      </c>
      <c r="E504" s="18">
        <v>54815.72</v>
      </c>
      <c r="F504" s="18">
        <v>0</v>
      </c>
      <c r="G504" s="18">
        <f t="shared" si="13"/>
        <v>54815.72</v>
      </c>
      <c r="H504" s="7"/>
      <c r="I504" s="7"/>
      <c r="J504" s="7"/>
      <c r="K504" s="7"/>
    </row>
    <row r="505" spans="1:11" s="8" customFormat="1" ht="13.5">
      <c r="A505" s="15" t="s">
        <v>1206</v>
      </c>
      <c r="B505" s="114" t="s">
        <v>1212</v>
      </c>
      <c r="C505" s="15" t="s">
        <v>3272</v>
      </c>
      <c r="D505" s="15" t="s">
        <v>3273</v>
      </c>
      <c r="E505" s="18">
        <v>18336.34</v>
      </c>
      <c r="F505" s="18">
        <v>18336.34</v>
      </c>
      <c r="G505" s="18">
        <f t="shared" si="13"/>
        <v>0</v>
      </c>
      <c r="H505" s="7"/>
      <c r="I505" s="7"/>
      <c r="J505" s="7"/>
      <c r="K505" s="7"/>
    </row>
    <row r="506" spans="1:11" s="8" customFormat="1" ht="13.5">
      <c r="A506" s="15" t="s">
        <v>1206</v>
      </c>
      <c r="B506" s="114" t="s">
        <v>1212</v>
      </c>
      <c r="C506" s="15" t="s">
        <v>3274</v>
      </c>
      <c r="D506" s="15" t="s">
        <v>3275</v>
      </c>
      <c r="E506" s="18">
        <v>50000</v>
      </c>
      <c r="F506" s="18">
        <v>50000</v>
      </c>
      <c r="G506" s="18">
        <f t="shared" si="13"/>
        <v>0</v>
      </c>
      <c r="H506" s="7"/>
      <c r="I506" s="7"/>
      <c r="J506" s="7"/>
      <c r="K506" s="7"/>
    </row>
    <row r="507" spans="1:11" s="8" customFormat="1" ht="13.5">
      <c r="A507" s="15" t="s">
        <v>1206</v>
      </c>
      <c r="B507" s="109" t="s">
        <v>1249</v>
      </c>
      <c r="C507" s="15" t="s">
        <v>3276</v>
      </c>
      <c r="D507" s="15" t="s">
        <v>3277</v>
      </c>
      <c r="E507" s="18">
        <v>46315</v>
      </c>
      <c r="F507" s="18">
        <v>0</v>
      </c>
      <c r="G507" s="18">
        <f t="shared" si="13"/>
        <v>46315</v>
      </c>
      <c r="H507" s="7"/>
      <c r="I507" s="7"/>
      <c r="J507" s="7"/>
      <c r="K507" s="7"/>
    </row>
    <row r="508" spans="1:11" s="8" customFormat="1" ht="13.5">
      <c r="A508" s="15" t="s">
        <v>1206</v>
      </c>
      <c r="B508" s="114" t="s">
        <v>1212</v>
      </c>
      <c r="C508" s="15" t="s">
        <v>3278</v>
      </c>
      <c r="D508" s="15" t="s">
        <v>3279</v>
      </c>
      <c r="E508" s="18">
        <v>6110.17</v>
      </c>
      <c r="F508" s="18">
        <v>6110.17</v>
      </c>
      <c r="G508" s="18">
        <f t="shared" si="13"/>
        <v>0</v>
      </c>
      <c r="H508" s="7"/>
      <c r="I508" s="7"/>
      <c r="J508" s="7"/>
      <c r="K508" s="7"/>
    </row>
    <row r="509" spans="1:11" s="8" customFormat="1" ht="13.5">
      <c r="A509" s="15" t="s">
        <v>1206</v>
      </c>
      <c r="B509" s="114" t="s">
        <v>1212</v>
      </c>
      <c r="C509" s="15" t="s">
        <v>3280</v>
      </c>
      <c r="D509" s="15" t="s">
        <v>3281</v>
      </c>
      <c r="E509" s="18">
        <v>9000</v>
      </c>
      <c r="F509" s="18">
        <v>9000</v>
      </c>
      <c r="G509" s="18">
        <f t="shared" si="13"/>
        <v>0</v>
      </c>
      <c r="H509" s="7"/>
      <c r="I509" s="7"/>
      <c r="J509" s="7"/>
      <c r="K509" s="7"/>
    </row>
    <row r="510" spans="1:11" s="8" customFormat="1" ht="13.5">
      <c r="A510" s="15" t="s">
        <v>1206</v>
      </c>
      <c r="B510" s="114" t="s">
        <v>1212</v>
      </c>
      <c r="C510" s="15" t="s">
        <v>3282</v>
      </c>
      <c r="D510" s="15" t="s">
        <v>3283</v>
      </c>
      <c r="E510" s="18">
        <v>11922.6</v>
      </c>
      <c r="F510" s="18">
        <v>11922.6</v>
      </c>
      <c r="G510" s="18">
        <f t="shared" si="13"/>
        <v>0</v>
      </c>
      <c r="H510" s="7"/>
      <c r="I510" s="7"/>
      <c r="J510" s="7"/>
      <c r="K510" s="7"/>
    </row>
    <row r="511" spans="1:11" s="8" customFormat="1" ht="13.5">
      <c r="A511" s="15" t="s">
        <v>1206</v>
      </c>
      <c r="B511" s="109" t="s">
        <v>2587</v>
      </c>
      <c r="C511" s="15" t="s">
        <v>3284</v>
      </c>
      <c r="D511" s="15" t="s">
        <v>3285</v>
      </c>
      <c r="E511" s="18">
        <v>29433.75</v>
      </c>
      <c r="F511" s="18">
        <v>0</v>
      </c>
      <c r="G511" s="18">
        <f t="shared" si="13"/>
        <v>29433.75</v>
      </c>
      <c r="H511" s="7"/>
      <c r="I511" s="7"/>
      <c r="J511" s="7"/>
      <c r="K511" s="7"/>
    </row>
    <row r="512" spans="1:11" s="8" customFormat="1" ht="13.5">
      <c r="A512" s="15" t="s">
        <v>1206</v>
      </c>
      <c r="B512" s="109" t="s">
        <v>2589</v>
      </c>
      <c r="C512" s="15" t="s">
        <v>3286</v>
      </c>
      <c r="D512" s="15" t="s">
        <v>3287</v>
      </c>
      <c r="E512" s="18">
        <v>29500</v>
      </c>
      <c r="F512" s="18">
        <v>0</v>
      </c>
      <c r="G512" s="18">
        <f t="shared" si="13"/>
        <v>29500</v>
      </c>
      <c r="H512" s="7"/>
      <c r="I512" s="7"/>
      <c r="J512" s="7"/>
      <c r="K512" s="7"/>
    </row>
    <row r="513" spans="1:11" s="8" customFormat="1" ht="13.5">
      <c r="A513" s="15" t="s">
        <v>1206</v>
      </c>
      <c r="B513" s="109" t="s">
        <v>2591</v>
      </c>
      <c r="C513" s="15" t="s">
        <v>3288</v>
      </c>
      <c r="D513" s="15" t="s">
        <v>3289</v>
      </c>
      <c r="E513" s="18">
        <v>49800</v>
      </c>
      <c r="F513" s="18">
        <v>0</v>
      </c>
      <c r="G513" s="18">
        <f t="shared" si="13"/>
        <v>49800</v>
      </c>
      <c r="H513" s="7"/>
      <c r="I513" s="7"/>
      <c r="J513" s="7"/>
      <c r="K513" s="7"/>
    </row>
    <row r="514" spans="1:11" s="8" customFormat="1" ht="13.5">
      <c r="A514" s="15" t="s">
        <v>1206</v>
      </c>
      <c r="B514" s="109" t="s">
        <v>1250</v>
      </c>
      <c r="C514" s="15" t="s">
        <v>3290</v>
      </c>
      <c r="D514" s="15" t="s">
        <v>3291</v>
      </c>
      <c r="E514" s="18">
        <v>49890.58</v>
      </c>
      <c r="F514" s="18">
        <v>0</v>
      </c>
      <c r="G514" s="18">
        <f t="shared" si="13"/>
        <v>49890.58</v>
      </c>
      <c r="H514" s="7"/>
      <c r="I514" s="7"/>
      <c r="J514" s="7"/>
      <c r="K514" s="7"/>
    </row>
    <row r="515" spans="1:11" s="8" customFormat="1" ht="13.5">
      <c r="A515" s="15" t="s">
        <v>1206</v>
      </c>
      <c r="B515" s="114" t="s">
        <v>1212</v>
      </c>
      <c r="C515" s="15" t="s">
        <v>3292</v>
      </c>
      <c r="D515" s="15" t="s">
        <v>3293</v>
      </c>
      <c r="E515" s="18">
        <v>4037.33</v>
      </c>
      <c r="F515" s="18">
        <v>4037.33</v>
      </c>
      <c r="G515" s="18">
        <f t="shared" si="13"/>
        <v>0</v>
      </c>
      <c r="H515" s="7"/>
      <c r="I515" s="7"/>
      <c r="J515" s="7"/>
      <c r="K515" s="7"/>
    </row>
    <row r="516" spans="1:11" s="8" customFormat="1" ht="13.5">
      <c r="A516" s="15" t="s">
        <v>1206</v>
      </c>
      <c r="B516" s="109" t="s">
        <v>1251</v>
      </c>
      <c r="C516" s="15" t="s">
        <v>3294</v>
      </c>
      <c r="D516" s="15" t="s">
        <v>3295</v>
      </c>
      <c r="E516" s="18">
        <v>50000</v>
      </c>
      <c r="F516" s="18">
        <v>0</v>
      </c>
      <c r="G516" s="18">
        <f t="shared" si="13"/>
        <v>50000</v>
      </c>
      <c r="H516" s="7"/>
      <c r="I516" s="7"/>
      <c r="J516" s="7"/>
      <c r="K516" s="7"/>
    </row>
    <row r="517" spans="1:11" s="8" customFormat="1" ht="13.5">
      <c r="A517" s="15" t="s">
        <v>1206</v>
      </c>
      <c r="B517" s="114" t="s">
        <v>1212</v>
      </c>
      <c r="C517" s="15" t="s">
        <v>3296</v>
      </c>
      <c r="D517" s="15" t="s">
        <v>3297</v>
      </c>
      <c r="E517" s="18">
        <v>20000</v>
      </c>
      <c r="F517" s="18">
        <v>20000</v>
      </c>
      <c r="G517" s="18">
        <f t="shared" si="13"/>
        <v>0</v>
      </c>
      <c r="H517" s="7"/>
      <c r="I517" s="7"/>
      <c r="J517" s="7"/>
      <c r="K517" s="7"/>
    </row>
    <row r="518" spans="1:11" s="8" customFormat="1" ht="13.5">
      <c r="A518" s="15" t="s">
        <v>1206</v>
      </c>
      <c r="B518" s="114" t="s">
        <v>1212</v>
      </c>
      <c r="C518" s="15" t="s">
        <v>3298</v>
      </c>
      <c r="D518" s="15" t="s">
        <v>3299</v>
      </c>
      <c r="E518" s="18">
        <v>3000</v>
      </c>
      <c r="F518" s="18">
        <v>3000</v>
      </c>
      <c r="G518" s="18">
        <f t="shared" si="13"/>
        <v>0</v>
      </c>
      <c r="H518" s="7"/>
      <c r="I518" s="7"/>
      <c r="J518" s="7"/>
      <c r="K518" s="7"/>
    </row>
    <row r="519" spans="1:11" s="8" customFormat="1" ht="13.5">
      <c r="A519" s="15" t="s">
        <v>1206</v>
      </c>
      <c r="B519" s="114" t="s">
        <v>1212</v>
      </c>
      <c r="C519" s="15" t="s">
        <v>3300</v>
      </c>
      <c r="D519" s="15" t="s">
        <v>3301</v>
      </c>
      <c r="E519" s="18">
        <v>3000</v>
      </c>
      <c r="F519" s="18">
        <v>3000</v>
      </c>
      <c r="G519" s="18">
        <f t="shared" si="13"/>
        <v>0</v>
      </c>
      <c r="H519" s="7"/>
      <c r="I519" s="7"/>
      <c r="J519" s="7"/>
      <c r="K519" s="7"/>
    </row>
    <row r="520" spans="1:11" s="8" customFormat="1" ht="13.5">
      <c r="A520" s="15" t="s">
        <v>1206</v>
      </c>
      <c r="B520" s="114" t="s">
        <v>1212</v>
      </c>
      <c r="C520" s="15" t="s">
        <v>3302</v>
      </c>
      <c r="D520" s="15" t="s">
        <v>3303</v>
      </c>
      <c r="E520" s="18">
        <v>23385.74</v>
      </c>
      <c r="F520" s="18">
        <v>23385.74</v>
      </c>
      <c r="G520" s="18">
        <f t="shared" si="13"/>
        <v>0</v>
      </c>
      <c r="H520" s="7"/>
      <c r="I520" s="7"/>
      <c r="J520" s="7"/>
      <c r="K520" s="7"/>
    </row>
    <row r="521" spans="1:11" s="8" customFormat="1" ht="13.5">
      <c r="A521" s="15" t="s">
        <v>1206</v>
      </c>
      <c r="B521" s="114" t="s">
        <v>1212</v>
      </c>
      <c r="C521" s="15" t="s">
        <v>3312</v>
      </c>
      <c r="D521" s="15" t="s">
        <v>3313</v>
      </c>
      <c r="E521" s="18">
        <v>6847.01</v>
      </c>
      <c r="F521" s="18">
        <v>6847.01</v>
      </c>
      <c r="G521" s="18">
        <f t="shared" si="13"/>
        <v>0</v>
      </c>
      <c r="H521" s="7"/>
      <c r="I521" s="7"/>
      <c r="J521" s="7"/>
      <c r="K521" s="7"/>
    </row>
    <row r="522" spans="1:11" s="8" customFormat="1" ht="13.5">
      <c r="A522" s="15" t="s">
        <v>1206</v>
      </c>
      <c r="B522" s="114" t="s">
        <v>1212</v>
      </c>
      <c r="C522" s="15" t="s">
        <v>3316</v>
      </c>
      <c r="D522" s="15" t="s">
        <v>3317</v>
      </c>
      <c r="E522" s="18">
        <v>18899.08</v>
      </c>
      <c r="F522" s="18">
        <v>18899.08</v>
      </c>
      <c r="G522" s="18">
        <f t="shared" si="13"/>
        <v>0</v>
      </c>
      <c r="H522" s="7"/>
      <c r="I522" s="7"/>
      <c r="J522" s="7"/>
      <c r="K522" s="7"/>
    </row>
    <row r="523" spans="1:11" s="8" customFormat="1" ht="13.5">
      <c r="A523" s="15" t="s">
        <v>1206</v>
      </c>
      <c r="B523" s="114" t="s">
        <v>1212</v>
      </c>
      <c r="C523" s="15" t="s">
        <v>3318</v>
      </c>
      <c r="D523" s="15" t="s">
        <v>3319</v>
      </c>
      <c r="E523" s="18">
        <v>692.9</v>
      </c>
      <c r="F523" s="18">
        <v>692.9</v>
      </c>
      <c r="G523" s="18">
        <f t="shared" si="13"/>
        <v>0</v>
      </c>
      <c r="H523" s="7"/>
      <c r="I523" s="7"/>
      <c r="J523" s="7"/>
      <c r="K523" s="7"/>
    </row>
    <row r="524" spans="1:11" s="8" customFormat="1" ht="13.5">
      <c r="A524" s="15" t="s">
        <v>1206</v>
      </c>
      <c r="B524" s="109" t="s">
        <v>1252</v>
      </c>
      <c r="C524" s="15" t="s">
        <v>3320</v>
      </c>
      <c r="D524" s="15" t="s">
        <v>3321</v>
      </c>
      <c r="E524" s="18">
        <v>53019.84</v>
      </c>
      <c r="F524" s="18">
        <v>37000</v>
      </c>
      <c r="G524" s="18">
        <f t="shared" si="13"/>
        <v>16019.839999999997</v>
      </c>
      <c r="H524" s="7"/>
      <c r="I524" s="7"/>
      <c r="J524" s="7"/>
      <c r="K524" s="7"/>
    </row>
    <row r="525" spans="1:11" s="8" customFormat="1" ht="13.5">
      <c r="A525" s="15" t="s">
        <v>1206</v>
      </c>
      <c r="B525" s="114" t="s">
        <v>1212</v>
      </c>
      <c r="C525" s="15" t="s">
        <v>3322</v>
      </c>
      <c r="D525" s="15" t="s">
        <v>3323</v>
      </c>
      <c r="E525" s="18">
        <v>14631.63</v>
      </c>
      <c r="F525" s="18">
        <v>14631.63</v>
      </c>
      <c r="G525" s="18">
        <f t="shared" si="13"/>
        <v>0</v>
      </c>
      <c r="H525" s="7"/>
      <c r="I525" s="7"/>
      <c r="J525" s="7"/>
      <c r="K525" s="7"/>
    </row>
    <row r="526" spans="1:11" s="8" customFormat="1" ht="13.5">
      <c r="A526" s="15" t="s">
        <v>1206</v>
      </c>
      <c r="B526" s="114" t="s">
        <v>1212</v>
      </c>
      <c r="C526" s="15" t="s">
        <v>3324</v>
      </c>
      <c r="D526" s="15" t="s">
        <v>3325</v>
      </c>
      <c r="E526" s="18">
        <v>20827.5</v>
      </c>
      <c r="F526" s="18">
        <v>20827.5</v>
      </c>
      <c r="G526" s="18">
        <f t="shared" si="13"/>
        <v>0</v>
      </c>
      <c r="H526" s="7"/>
      <c r="I526" s="7"/>
      <c r="J526" s="7"/>
      <c r="K526" s="7"/>
    </row>
    <row r="527" spans="1:11" s="8" customFormat="1" ht="13.5">
      <c r="A527" s="15" t="s">
        <v>1206</v>
      </c>
      <c r="B527" s="114" t="s">
        <v>1212</v>
      </c>
      <c r="C527" s="15" t="s">
        <v>3326</v>
      </c>
      <c r="D527" s="15" t="s">
        <v>3327</v>
      </c>
      <c r="E527" s="18">
        <v>3000</v>
      </c>
      <c r="F527" s="18">
        <v>3000</v>
      </c>
      <c r="G527" s="18">
        <f t="shared" si="13"/>
        <v>0</v>
      </c>
      <c r="H527" s="7"/>
      <c r="I527" s="7"/>
      <c r="J527" s="7"/>
      <c r="K527" s="7"/>
    </row>
    <row r="528" spans="1:11" s="8" customFormat="1" ht="13.5">
      <c r="A528" s="15" t="s">
        <v>1206</v>
      </c>
      <c r="B528" s="109" t="s">
        <v>2599</v>
      </c>
      <c r="C528" s="15" t="s">
        <v>3330</v>
      </c>
      <c r="D528" s="15" t="s">
        <v>3331</v>
      </c>
      <c r="E528" s="18">
        <v>5750</v>
      </c>
      <c r="F528" s="18">
        <v>0</v>
      </c>
      <c r="G528" s="18">
        <f t="shared" si="13"/>
        <v>5750</v>
      </c>
      <c r="H528" s="7"/>
      <c r="I528" s="7"/>
      <c r="J528" s="7"/>
      <c r="K528" s="7"/>
    </row>
    <row r="529" spans="1:11" s="8" customFormat="1" ht="13.5">
      <c r="A529" s="15" t="s">
        <v>1206</v>
      </c>
      <c r="B529" s="109" t="s">
        <v>2603</v>
      </c>
      <c r="C529" s="15" t="s">
        <v>3334</v>
      </c>
      <c r="D529" s="15" t="s">
        <v>3335</v>
      </c>
      <c r="E529" s="18">
        <v>32336.91</v>
      </c>
      <c r="F529" s="18">
        <v>0</v>
      </c>
      <c r="G529" s="18">
        <f t="shared" si="13"/>
        <v>32336.91</v>
      </c>
      <c r="H529" s="7"/>
      <c r="I529" s="7"/>
      <c r="J529" s="7"/>
      <c r="K529" s="7"/>
    </row>
    <row r="530" spans="1:11" s="8" customFormat="1" ht="13.5">
      <c r="A530" s="15" t="s">
        <v>1206</v>
      </c>
      <c r="B530" s="114" t="s">
        <v>1212</v>
      </c>
      <c r="C530" s="15" t="s">
        <v>3336</v>
      </c>
      <c r="D530" s="15" t="s">
        <v>3337</v>
      </c>
      <c r="E530" s="18">
        <v>14361</v>
      </c>
      <c r="F530" s="18">
        <v>14361</v>
      </c>
      <c r="G530" s="18">
        <f t="shared" si="13"/>
        <v>0</v>
      </c>
      <c r="H530" s="7"/>
      <c r="I530" s="7"/>
      <c r="J530" s="7"/>
      <c r="K530" s="7"/>
    </row>
    <row r="531" spans="1:11" s="8" customFormat="1" ht="13.5">
      <c r="A531" s="15" t="s">
        <v>1206</v>
      </c>
      <c r="B531" s="114" t="s">
        <v>1212</v>
      </c>
      <c r="C531" s="15" t="s">
        <v>3338</v>
      </c>
      <c r="D531" s="15" t="s">
        <v>3339</v>
      </c>
      <c r="E531" s="18">
        <v>5000</v>
      </c>
      <c r="F531" s="18">
        <v>5000</v>
      </c>
      <c r="G531" s="18">
        <f t="shared" si="13"/>
        <v>0</v>
      </c>
      <c r="H531" s="7"/>
      <c r="I531" s="7"/>
      <c r="J531" s="7"/>
      <c r="K531" s="7"/>
    </row>
    <row r="532" spans="1:11" s="8" customFormat="1" ht="13.5">
      <c r="A532" s="15" t="s">
        <v>1206</v>
      </c>
      <c r="B532" s="114" t="s">
        <v>1212</v>
      </c>
      <c r="C532" s="15" t="s">
        <v>3340</v>
      </c>
      <c r="D532" s="15" t="s">
        <v>3341</v>
      </c>
      <c r="E532" s="18">
        <v>5000</v>
      </c>
      <c r="F532" s="18">
        <v>5000</v>
      </c>
      <c r="G532" s="18">
        <f t="shared" si="13"/>
        <v>0</v>
      </c>
      <c r="H532" s="7"/>
      <c r="I532" s="7"/>
      <c r="J532" s="7"/>
      <c r="K532" s="7"/>
    </row>
    <row r="533" spans="1:11" s="8" customFormat="1" ht="13.5">
      <c r="A533" s="15" t="s">
        <v>1206</v>
      </c>
      <c r="B533" s="109" t="s">
        <v>1253</v>
      </c>
      <c r="C533" s="15" t="s">
        <v>3344</v>
      </c>
      <c r="D533" s="15" t="s">
        <v>3345</v>
      </c>
      <c r="E533" s="18">
        <v>77642.21</v>
      </c>
      <c r="F533" s="18">
        <v>25000</v>
      </c>
      <c r="G533" s="18">
        <f t="shared" si="13"/>
        <v>52642.21000000001</v>
      </c>
      <c r="H533" s="7"/>
      <c r="I533" s="7"/>
      <c r="J533" s="7"/>
      <c r="K533" s="7"/>
    </row>
    <row r="534" spans="1:11" s="8" customFormat="1" ht="13.5">
      <c r="A534" s="15" t="s">
        <v>1206</v>
      </c>
      <c r="B534" s="114" t="s">
        <v>1212</v>
      </c>
      <c r="C534" s="15" t="s">
        <v>3346</v>
      </c>
      <c r="D534" s="15" t="s">
        <v>3347</v>
      </c>
      <c r="E534" s="18">
        <v>4500</v>
      </c>
      <c r="F534" s="18">
        <v>4500</v>
      </c>
      <c r="G534" s="18">
        <f t="shared" si="13"/>
        <v>0</v>
      </c>
      <c r="H534" s="7"/>
      <c r="I534" s="7"/>
      <c r="J534" s="7"/>
      <c r="K534" s="7"/>
    </row>
    <row r="535" spans="1:11" s="8" customFormat="1" ht="13.5">
      <c r="A535" s="15" t="s">
        <v>1206</v>
      </c>
      <c r="B535" s="114" t="s">
        <v>1212</v>
      </c>
      <c r="C535" s="15" t="s">
        <v>3348</v>
      </c>
      <c r="D535" s="15" t="s">
        <v>3349</v>
      </c>
      <c r="E535" s="18">
        <v>20813.86</v>
      </c>
      <c r="F535" s="18">
        <v>20813.86</v>
      </c>
      <c r="G535" s="18">
        <f t="shared" si="13"/>
        <v>0</v>
      </c>
      <c r="H535" s="7"/>
      <c r="I535" s="7"/>
      <c r="J535" s="7"/>
      <c r="K535" s="7"/>
    </row>
    <row r="536" spans="1:11" s="8" customFormat="1" ht="13.5">
      <c r="A536" s="15" t="s">
        <v>1206</v>
      </c>
      <c r="B536" s="109" t="s">
        <v>1254</v>
      </c>
      <c r="C536" s="15" t="s">
        <v>3350</v>
      </c>
      <c r="D536" s="15" t="s">
        <v>3351</v>
      </c>
      <c r="E536" s="18">
        <v>260118.73</v>
      </c>
      <c r="F536" s="18">
        <v>0</v>
      </c>
      <c r="G536" s="18">
        <f t="shared" si="13"/>
        <v>260118.73</v>
      </c>
      <c r="H536" s="7"/>
      <c r="I536" s="7"/>
      <c r="J536" s="7"/>
      <c r="K536" s="7"/>
    </row>
    <row r="537" spans="1:11" s="8" customFormat="1" ht="13.5">
      <c r="A537" s="15" t="s">
        <v>1206</v>
      </c>
      <c r="B537" s="109" t="s">
        <v>1255</v>
      </c>
      <c r="C537" s="15" t="s">
        <v>3352</v>
      </c>
      <c r="D537" s="15" t="s">
        <v>3353</v>
      </c>
      <c r="E537" s="18">
        <v>142983.21</v>
      </c>
      <c r="F537" s="18">
        <v>0</v>
      </c>
      <c r="G537" s="18">
        <f t="shared" si="13"/>
        <v>142983.21</v>
      </c>
      <c r="H537" s="7"/>
      <c r="I537" s="7"/>
      <c r="J537" s="7"/>
      <c r="K537" s="7"/>
    </row>
    <row r="538" spans="1:11" s="8" customFormat="1" ht="13.5">
      <c r="A538" s="15" t="s">
        <v>1206</v>
      </c>
      <c r="B538" s="114" t="s">
        <v>1212</v>
      </c>
      <c r="C538" s="15" t="s">
        <v>3354</v>
      </c>
      <c r="D538" s="15" t="s">
        <v>3355</v>
      </c>
      <c r="E538" s="18">
        <v>4005.38</v>
      </c>
      <c r="F538" s="18">
        <v>4005.38</v>
      </c>
      <c r="G538" s="18">
        <f t="shared" si="13"/>
        <v>0</v>
      </c>
      <c r="H538" s="7"/>
      <c r="I538" s="7"/>
      <c r="J538" s="7"/>
      <c r="K538" s="7"/>
    </row>
    <row r="539" spans="1:11" s="8" customFormat="1" ht="13.5">
      <c r="A539" s="15" t="s">
        <v>1206</v>
      </c>
      <c r="B539" s="109" t="s">
        <v>1256</v>
      </c>
      <c r="C539" s="15" t="s">
        <v>3356</v>
      </c>
      <c r="D539" s="15" t="s">
        <v>3357</v>
      </c>
      <c r="E539" s="18">
        <v>48000</v>
      </c>
      <c r="F539" s="18">
        <v>0</v>
      </c>
      <c r="G539" s="18">
        <f t="shared" si="13"/>
        <v>48000</v>
      </c>
      <c r="H539" s="7"/>
      <c r="I539" s="7"/>
      <c r="J539" s="7"/>
      <c r="K539" s="7"/>
    </row>
    <row r="540" spans="1:11" s="8" customFormat="1" ht="13.5">
      <c r="A540" s="15" t="s">
        <v>1206</v>
      </c>
      <c r="B540" s="114" t="s">
        <v>1212</v>
      </c>
      <c r="C540" s="15" t="s">
        <v>3358</v>
      </c>
      <c r="D540" s="15" t="s">
        <v>3359</v>
      </c>
      <c r="E540" s="18">
        <v>9000</v>
      </c>
      <c r="F540" s="18">
        <v>9000</v>
      </c>
      <c r="G540" s="18">
        <f t="shared" si="13"/>
        <v>0</v>
      </c>
      <c r="H540" s="7"/>
      <c r="I540" s="7"/>
      <c r="J540" s="7"/>
      <c r="K540" s="7"/>
    </row>
    <row r="541" spans="1:11" s="8" customFormat="1" ht="13.5">
      <c r="A541" s="15" t="s">
        <v>1206</v>
      </c>
      <c r="B541" s="109" t="s">
        <v>1257</v>
      </c>
      <c r="C541" s="15" t="s">
        <v>3360</v>
      </c>
      <c r="D541" s="15" t="s">
        <v>3361</v>
      </c>
      <c r="E541" s="18">
        <v>30648.09</v>
      </c>
      <c r="F541" s="18">
        <v>0</v>
      </c>
      <c r="G541" s="18">
        <f t="shared" si="13"/>
        <v>30648.09</v>
      </c>
      <c r="H541" s="7"/>
      <c r="I541" s="7"/>
      <c r="J541" s="7"/>
      <c r="K541" s="7"/>
    </row>
    <row r="542" spans="1:11" s="8" customFormat="1" ht="13.5">
      <c r="A542" s="15" t="s">
        <v>1206</v>
      </c>
      <c r="B542" s="114" t="s">
        <v>1212</v>
      </c>
      <c r="C542" s="15" t="s">
        <v>3366</v>
      </c>
      <c r="D542" s="15" t="s">
        <v>3367</v>
      </c>
      <c r="E542" s="18">
        <v>30000</v>
      </c>
      <c r="F542" s="18">
        <v>30000</v>
      </c>
      <c r="G542" s="18">
        <f t="shared" si="13"/>
        <v>0</v>
      </c>
      <c r="H542" s="7"/>
      <c r="I542" s="7"/>
      <c r="J542" s="7"/>
      <c r="K542" s="7"/>
    </row>
    <row r="543" spans="1:11" s="8" customFormat="1" ht="13.5">
      <c r="A543" s="15" t="s">
        <v>1206</v>
      </c>
      <c r="B543" s="114" t="s">
        <v>1212</v>
      </c>
      <c r="C543" s="15" t="s">
        <v>3368</v>
      </c>
      <c r="D543" s="15" t="s">
        <v>3369</v>
      </c>
      <c r="E543" s="18">
        <v>8181.58</v>
      </c>
      <c r="F543" s="18">
        <v>8181.58</v>
      </c>
      <c r="G543" s="18">
        <f t="shared" si="13"/>
        <v>0</v>
      </c>
      <c r="H543" s="7"/>
      <c r="I543" s="7"/>
      <c r="J543" s="7"/>
      <c r="K543" s="7"/>
    </row>
    <row r="544" spans="1:11" s="8" customFormat="1" ht="13.5">
      <c r="A544" s="15" t="s">
        <v>1206</v>
      </c>
      <c r="B544" s="109" t="s">
        <v>1258</v>
      </c>
      <c r="C544" s="15" t="s">
        <v>3370</v>
      </c>
      <c r="D544" s="15" t="s">
        <v>3371</v>
      </c>
      <c r="E544" s="18">
        <v>31000</v>
      </c>
      <c r="F544" s="18">
        <v>0</v>
      </c>
      <c r="G544" s="18">
        <f t="shared" si="13"/>
        <v>31000</v>
      </c>
      <c r="H544" s="7"/>
      <c r="I544" s="7"/>
      <c r="J544" s="7"/>
      <c r="K544" s="7"/>
    </row>
    <row r="545" spans="1:11" s="8" customFormat="1" ht="13.5">
      <c r="A545" s="15" t="s">
        <v>1206</v>
      </c>
      <c r="B545" s="114" t="s">
        <v>1212</v>
      </c>
      <c r="C545" s="15" t="s">
        <v>3372</v>
      </c>
      <c r="D545" s="15" t="s">
        <v>3373</v>
      </c>
      <c r="E545" s="18">
        <v>20000</v>
      </c>
      <c r="F545" s="18">
        <v>20000</v>
      </c>
      <c r="G545" s="18">
        <f t="shared" si="13"/>
        <v>0</v>
      </c>
      <c r="H545" s="7"/>
      <c r="I545" s="7"/>
      <c r="J545" s="7"/>
      <c r="K545" s="7"/>
    </row>
    <row r="546" spans="1:11" s="8" customFormat="1" ht="13.5">
      <c r="A546" s="15" t="s">
        <v>1206</v>
      </c>
      <c r="B546" s="109" t="s">
        <v>1259</v>
      </c>
      <c r="C546" s="15" t="s">
        <v>3374</v>
      </c>
      <c r="D546" s="15" t="s">
        <v>3375</v>
      </c>
      <c r="E546" s="18">
        <v>59987.67</v>
      </c>
      <c r="F546" s="18">
        <v>0</v>
      </c>
      <c r="G546" s="18">
        <f t="shared" si="13"/>
        <v>59987.67</v>
      </c>
      <c r="H546" s="7"/>
      <c r="I546" s="7"/>
      <c r="J546" s="7"/>
      <c r="K546" s="7"/>
    </row>
    <row r="547" spans="1:11" s="8" customFormat="1" ht="13.5">
      <c r="A547" s="15" t="s">
        <v>1206</v>
      </c>
      <c r="B547" s="109" t="s">
        <v>1260</v>
      </c>
      <c r="C547" s="15" t="s">
        <v>3376</v>
      </c>
      <c r="D547" s="15" t="s">
        <v>3377</v>
      </c>
      <c r="E547" s="18">
        <v>48860</v>
      </c>
      <c r="F547" s="18">
        <v>0</v>
      </c>
      <c r="G547" s="18">
        <f t="shared" si="13"/>
        <v>48860</v>
      </c>
      <c r="H547" s="7"/>
      <c r="I547" s="7"/>
      <c r="J547" s="7"/>
      <c r="K547" s="7"/>
    </row>
    <row r="548" spans="1:11" s="8" customFormat="1" ht="13.5">
      <c r="A548" s="15" t="s">
        <v>1206</v>
      </c>
      <c r="B548" s="114" t="s">
        <v>1212</v>
      </c>
      <c r="C548" s="15" t="s">
        <v>3378</v>
      </c>
      <c r="D548" s="15" t="s">
        <v>3379</v>
      </c>
      <c r="E548" s="18">
        <v>5904.96</v>
      </c>
      <c r="F548" s="18">
        <v>5904.96</v>
      </c>
      <c r="G548" s="18">
        <f t="shared" si="13"/>
        <v>0</v>
      </c>
      <c r="H548" s="7"/>
      <c r="I548" s="7"/>
      <c r="J548" s="7"/>
      <c r="K548" s="7"/>
    </row>
    <row r="549" spans="1:11" s="8" customFormat="1" ht="13.5">
      <c r="A549" s="15" t="s">
        <v>1206</v>
      </c>
      <c r="B549" s="109" t="s">
        <v>1261</v>
      </c>
      <c r="C549" s="15" t="s">
        <v>3380</v>
      </c>
      <c r="D549" s="15" t="s">
        <v>3381</v>
      </c>
      <c r="E549" s="18">
        <v>49982.49</v>
      </c>
      <c r="F549" s="18">
        <v>0</v>
      </c>
      <c r="G549" s="18">
        <f aca="true" t="shared" si="14" ref="G549:G576">+E549-F549</f>
        <v>49982.49</v>
      </c>
      <c r="H549" s="7"/>
      <c r="I549" s="7"/>
      <c r="J549" s="7"/>
      <c r="K549" s="7"/>
    </row>
    <row r="550" spans="1:11" s="8" customFormat="1" ht="13.5">
      <c r="A550" s="15" t="s">
        <v>1206</v>
      </c>
      <c r="B550" s="109" t="s">
        <v>1262</v>
      </c>
      <c r="C550" s="15" t="s">
        <v>3382</v>
      </c>
      <c r="D550" s="15" t="s">
        <v>3383</v>
      </c>
      <c r="E550" s="18">
        <v>49859</v>
      </c>
      <c r="F550" s="18">
        <v>0</v>
      </c>
      <c r="G550" s="18">
        <f t="shared" si="14"/>
        <v>49859</v>
      </c>
      <c r="H550" s="7"/>
      <c r="I550" s="7"/>
      <c r="J550" s="7"/>
      <c r="K550" s="7"/>
    </row>
    <row r="551" spans="1:11" s="8" customFormat="1" ht="13.5">
      <c r="A551" s="15" t="s">
        <v>1206</v>
      </c>
      <c r="B551" s="109" t="s">
        <v>1263</v>
      </c>
      <c r="C551" s="15" t="s">
        <v>3384</v>
      </c>
      <c r="D551" s="15" t="s">
        <v>3385</v>
      </c>
      <c r="E551" s="18">
        <v>64065</v>
      </c>
      <c r="F551" s="18">
        <v>0</v>
      </c>
      <c r="G551" s="18">
        <f t="shared" si="14"/>
        <v>64065</v>
      </c>
      <c r="H551" s="7"/>
      <c r="I551" s="7"/>
      <c r="J551" s="7"/>
      <c r="K551" s="7"/>
    </row>
    <row r="552" spans="1:11" s="8" customFormat="1" ht="13.5">
      <c r="A552" s="15" t="s">
        <v>1206</v>
      </c>
      <c r="B552" s="114" t="s">
        <v>1212</v>
      </c>
      <c r="C552" s="15" t="s">
        <v>3386</v>
      </c>
      <c r="D552" s="15" t="s">
        <v>3387</v>
      </c>
      <c r="E552" s="18">
        <v>8170</v>
      </c>
      <c r="F552" s="18">
        <v>8170</v>
      </c>
      <c r="G552" s="18">
        <f t="shared" si="14"/>
        <v>0</v>
      </c>
      <c r="H552" s="7"/>
      <c r="I552" s="7"/>
      <c r="J552" s="7"/>
      <c r="K552" s="7"/>
    </row>
    <row r="553" spans="1:11" s="8" customFormat="1" ht="13.5">
      <c r="A553" s="15" t="s">
        <v>1206</v>
      </c>
      <c r="B553" s="114" t="s">
        <v>1212</v>
      </c>
      <c r="C553" s="15" t="s">
        <v>3388</v>
      </c>
      <c r="D553" s="15" t="s">
        <v>3389</v>
      </c>
      <c r="E553" s="18">
        <v>6487.5</v>
      </c>
      <c r="F553" s="18">
        <v>6487.5</v>
      </c>
      <c r="G553" s="18">
        <f t="shared" si="14"/>
        <v>0</v>
      </c>
      <c r="H553" s="7"/>
      <c r="I553" s="7"/>
      <c r="J553" s="7"/>
      <c r="K553" s="7"/>
    </row>
    <row r="554" spans="1:11" s="8" customFormat="1" ht="13.5">
      <c r="A554" s="15" t="s">
        <v>1206</v>
      </c>
      <c r="B554" s="114" t="s">
        <v>1212</v>
      </c>
      <c r="C554" s="15" t="s">
        <v>3398</v>
      </c>
      <c r="D554" s="15" t="s">
        <v>3399</v>
      </c>
      <c r="E554" s="18">
        <v>42883.1</v>
      </c>
      <c r="F554" s="18">
        <v>42883.1</v>
      </c>
      <c r="G554" s="18">
        <f t="shared" si="14"/>
        <v>0</v>
      </c>
      <c r="H554" s="7"/>
      <c r="I554" s="7"/>
      <c r="J554" s="7"/>
      <c r="K554" s="7"/>
    </row>
    <row r="555" spans="1:11" s="8" customFormat="1" ht="13.5">
      <c r="A555" s="15" t="s">
        <v>1206</v>
      </c>
      <c r="B555" s="114" t="s">
        <v>1212</v>
      </c>
      <c r="C555" s="15" t="s">
        <v>3400</v>
      </c>
      <c r="D555" s="15" t="s">
        <v>3401</v>
      </c>
      <c r="E555" s="18">
        <v>10000</v>
      </c>
      <c r="F555" s="18">
        <v>10000</v>
      </c>
      <c r="G555" s="18">
        <f t="shared" si="14"/>
        <v>0</v>
      </c>
      <c r="H555" s="7"/>
      <c r="I555" s="7"/>
      <c r="J555" s="7"/>
      <c r="K555" s="7"/>
    </row>
    <row r="556" spans="1:11" s="8" customFormat="1" ht="13.5">
      <c r="A556" s="15" t="s">
        <v>1206</v>
      </c>
      <c r="B556" s="114" t="s">
        <v>1212</v>
      </c>
      <c r="C556" s="15" t="s">
        <v>3402</v>
      </c>
      <c r="D556" s="15" t="s">
        <v>3403</v>
      </c>
      <c r="E556" s="18">
        <v>45000</v>
      </c>
      <c r="F556" s="18">
        <v>45000</v>
      </c>
      <c r="G556" s="18">
        <f t="shared" si="14"/>
        <v>0</v>
      </c>
      <c r="H556" s="7"/>
      <c r="I556" s="7"/>
      <c r="J556" s="7"/>
      <c r="K556" s="7"/>
    </row>
    <row r="557" spans="1:11" s="8" customFormat="1" ht="13.5">
      <c r="A557" s="15" t="s">
        <v>1206</v>
      </c>
      <c r="B557" s="114" t="s">
        <v>1212</v>
      </c>
      <c r="C557" s="15" t="s">
        <v>3404</v>
      </c>
      <c r="D557" s="15" t="s">
        <v>3405</v>
      </c>
      <c r="E557" s="18">
        <v>6000</v>
      </c>
      <c r="F557" s="18">
        <v>6000</v>
      </c>
      <c r="G557" s="18">
        <f t="shared" si="14"/>
        <v>0</v>
      </c>
      <c r="H557" s="7"/>
      <c r="I557" s="7"/>
      <c r="J557" s="7"/>
      <c r="K557" s="7"/>
    </row>
    <row r="558" spans="1:11" s="8" customFormat="1" ht="13.5">
      <c r="A558" s="15" t="s">
        <v>1206</v>
      </c>
      <c r="B558" s="114" t="s">
        <v>1212</v>
      </c>
      <c r="C558" s="15" t="s">
        <v>3406</v>
      </c>
      <c r="D558" s="15" t="s">
        <v>3407</v>
      </c>
      <c r="E558" s="18">
        <v>7000</v>
      </c>
      <c r="F558" s="18">
        <v>7000</v>
      </c>
      <c r="G558" s="18">
        <f t="shared" si="14"/>
        <v>0</v>
      </c>
      <c r="H558" s="7"/>
      <c r="I558" s="7"/>
      <c r="J558" s="7"/>
      <c r="K558" s="7"/>
    </row>
    <row r="559" spans="1:11" s="8" customFormat="1" ht="13.5">
      <c r="A559" s="15" t="s">
        <v>1206</v>
      </c>
      <c r="B559" s="109" t="s">
        <v>1264</v>
      </c>
      <c r="C559" s="15" t="s">
        <v>3408</v>
      </c>
      <c r="D559" s="15" t="s">
        <v>3409</v>
      </c>
      <c r="E559" s="18">
        <v>44900</v>
      </c>
      <c r="F559" s="18">
        <v>0</v>
      </c>
      <c r="G559" s="18">
        <f t="shared" si="14"/>
        <v>44900</v>
      </c>
      <c r="H559" s="7"/>
      <c r="I559" s="7"/>
      <c r="J559" s="7"/>
      <c r="K559" s="7"/>
    </row>
    <row r="560" spans="1:11" s="8" customFormat="1" ht="13.5">
      <c r="A560" s="15" t="s">
        <v>1206</v>
      </c>
      <c r="B560" s="109" t="s">
        <v>1265</v>
      </c>
      <c r="C560" s="15" t="s">
        <v>3410</v>
      </c>
      <c r="D560" s="15" t="s">
        <v>3411</v>
      </c>
      <c r="E560" s="18">
        <v>48140</v>
      </c>
      <c r="F560" s="18">
        <v>0</v>
      </c>
      <c r="G560" s="18">
        <f t="shared" si="14"/>
        <v>48140</v>
      </c>
      <c r="H560" s="7"/>
      <c r="I560" s="7"/>
      <c r="J560" s="7"/>
      <c r="K560" s="7"/>
    </row>
    <row r="561" spans="1:11" s="8" customFormat="1" ht="13.5">
      <c r="A561" s="15" t="s">
        <v>1206</v>
      </c>
      <c r="B561" s="109" t="s">
        <v>1266</v>
      </c>
      <c r="C561" s="15" t="s">
        <v>3412</v>
      </c>
      <c r="D561" s="15" t="s">
        <v>3413</v>
      </c>
      <c r="E561" s="18">
        <v>45027.82</v>
      </c>
      <c r="F561" s="18">
        <v>0</v>
      </c>
      <c r="G561" s="18">
        <f t="shared" si="14"/>
        <v>45027.82</v>
      </c>
      <c r="H561" s="7"/>
      <c r="I561" s="7"/>
      <c r="J561" s="7"/>
      <c r="K561" s="7"/>
    </row>
    <row r="562" spans="1:11" s="8" customFormat="1" ht="13.5">
      <c r="A562" s="15" t="s">
        <v>1206</v>
      </c>
      <c r="B562" s="109" t="s">
        <v>1267</v>
      </c>
      <c r="C562" s="15" t="s">
        <v>3414</v>
      </c>
      <c r="D562" s="15" t="s">
        <v>3415</v>
      </c>
      <c r="E562" s="18">
        <v>28730</v>
      </c>
      <c r="F562" s="18">
        <v>0</v>
      </c>
      <c r="G562" s="18">
        <f t="shared" si="14"/>
        <v>28730</v>
      </c>
      <c r="H562" s="7"/>
      <c r="I562" s="7"/>
      <c r="J562" s="7"/>
      <c r="K562" s="7"/>
    </row>
    <row r="563" spans="1:11" s="8" customFormat="1" ht="13.5">
      <c r="A563" s="15" t="s">
        <v>1206</v>
      </c>
      <c r="B563" s="114" t="s">
        <v>1212</v>
      </c>
      <c r="C563" s="15" t="s">
        <v>3416</v>
      </c>
      <c r="D563" s="15" t="s">
        <v>3417</v>
      </c>
      <c r="E563" s="18">
        <v>80000</v>
      </c>
      <c r="F563" s="18">
        <v>80000</v>
      </c>
      <c r="G563" s="18">
        <f t="shared" si="14"/>
        <v>0</v>
      </c>
      <c r="H563" s="7"/>
      <c r="I563" s="7"/>
      <c r="J563" s="7"/>
      <c r="K563" s="7"/>
    </row>
    <row r="564" spans="1:11" s="8" customFormat="1" ht="13.5">
      <c r="A564" s="15" t="s">
        <v>1206</v>
      </c>
      <c r="B564" s="114" t="s">
        <v>1212</v>
      </c>
      <c r="C564" s="15" t="s">
        <v>3418</v>
      </c>
      <c r="D564" s="15" t="s">
        <v>3419</v>
      </c>
      <c r="E564" s="18">
        <v>10600</v>
      </c>
      <c r="F564" s="18">
        <v>10600</v>
      </c>
      <c r="G564" s="18">
        <f t="shared" si="14"/>
        <v>0</v>
      </c>
      <c r="H564" s="7"/>
      <c r="I564" s="7"/>
      <c r="J564" s="7"/>
      <c r="K564" s="7"/>
    </row>
    <row r="565" spans="1:11" s="8" customFormat="1" ht="13.5">
      <c r="A565" s="15" t="s">
        <v>1206</v>
      </c>
      <c r="B565" s="109" t="s">
        <v>1268</v>
      </c>
      <c r="C565" s="15" t="s">
        <v>3420</v>
      </c>
      <c r="D565" s="15" t="s">
        <v>3421</v>
      </c>
      <c r="E565" s="18">
        <v>32609.73</v>
      </c>
      <c r="F565" s="18">
        <v>0</v>
      </c>
      <c r="G565" s="18">
        <f t="shared" si="14"/>
        <v>32609.73</v>
      </c>
      <c r="H565" s="7"/>
      <c r="I565" s="7"/>
      <c r="J565" s="7"/>
      <c r="K565" s="7"/>
    </row>
    <row r="566" spans="1:11" s="8" customFormat="1" ht="13.5">
      <c r="A566" s="15" t="s">
        <v>1206</v>
      </c>
      <c r="B566" s="109" t="s">
        <v>1269</v>
      </c>
      <c r="C566" s="15" t="s">
        <v>3422</v>
      </c>
      <c r="D566" s="15" t="s">
        <v>3423</v>
      </c>
      <c r="E566" s="18">
        <v>54952.9</v>
      </c>
      <c r="F566" s="18">
        <v>0</v>
      </c>
      <c r="G566" s="18">
        <f t="shared" si="14"/>
        <v>54952.9</v>
      </c>
      <c r="H566" s="7"/>
      <c r="I566" s="7"/>
      <c r="J566" s="7"/>
      <c r="K566" s="7"/>
    </row>
    <row r="567" spans="1:11" s="8" customFormat="1" ht="13.5">
      <c r="A567" s="15" t="s">
        <v>1206</v>
      </c>
      <c r="B567" s="114" t="s">
        <v>1212</v>
      </c>
      <c r="C567" s="15" t="s">
        <v>3424</v>
      </c>
      <c r="D567" s="15" t="s">
        <v>3425</v>
      </c>
      <c r="E567" s="18">
        <v>27271.26</v>
      </c>
      <c r="F567" s="18">
        <v>27271.26</v>
      </c>
      <c r="G567" s="18">
        <f t="shared" si="14"/>
        <v>0</v>
      </c>
      <c r="H567" s="7"/>
      <c r="I567" s="7"/>
      <c r="J567" s="7"/>
      <c r="K567" s="7"/>
    </row>
    <row r="568" spans="1:11" s="8" customFormat="1" ht="13.5">
      <c r="A568" s="15" t="s">
        <v>1206</v>
      </c>
      <c r="B568" s="114" t="s">
        <v>1212</v>
      </c>
      <c r="C568" s="15" t="s">
        <v>3426</v>
      </c>
      <c r="D568" s="15" t="s">
        <v>3427</v>
      </c>
      <c r="E568" s="18">
        <v>50000</v>
      </c>
      <c r="F568" s="18">
        <v>50000</v>
      </c>
      <c r="G568" s="18">
        <f t="shared" si="14"/>
        <v>0</v>
      </c>
      <c r="H568" s="7"/>
      <c r="I568" s="7"/>
      <c r="J568" s="7"/>
      <c r="K568" s="7"/>
    </row>
    <row r="569" spans="1:11" s="8" customFormat="1" ht="13.5">
      <c r="A569" s="15" t="s">
        <v>1206</v>
      </c>
      <c r="B569" s="114" t="s">
        <v>1212</v>
      </c>
      <c r="C569" s="15" t="s">
        <v>3430</v>
      </c>
      <c r="D569" s="15" t="s">
        <v>3431</v>
      </c>
      <c r="E569" s="18">
        <v>7555.69</v>
      </c>
      <c r="F569" s="18">
        <v>7555.69</v>
      </c>
      <c r="G569" s="18">
        <f t="shared" si="14"/>
        <v>0</v>
      </c>
      <c r="H569" s="7"/>
      <c r="I569" s="7"/>
      <c r="J569" s="7"/>
      <c r="K569" s="7"/>
    </row>
    <row r="570" spans="1:11" s="8" customFormat="1" ht="13.5">
      <c r="A570" s="15" t="s">
        <v>1206</v>
      </c>
      <c r="B570" s="109" t="s">
        <v>1270</v>
      </c>
      <c r="C570" s="15" t="s">
        <v>3432</v>
      </c>
      <c r="D570" s="15" t="s">
        <v>3433</v>
      </c>
      <c r="E570" s="18">
        <v>64814.62</v>
      </c>
      <c r="F570" s="18">
        <v>10000</v>
      </c>
      <c r="G570" s="18">
        <f t="shared" si="14"/>
        <v>54814.62</v>
      </c>
      <c r="H570" s="7"/>
      <c r="I570" s="7"/>
      <c r="J570" s="7"/>
      <c r="K570" s="7"/>
    </row>
    <row r="571" spans="1:11" s="8" customFormat="1" ht="13.5">
      <c r="A571" s="15" t="s">
        <v>1206</v>
      </c>
      <c r="B571" s="109" t="s">
        <v>1271</v>
      </c>
      <c r="C571" s="15" t="s">
        <v>3434</v>
      </c>
      <c r="D571" s="15" t="s">
        <v>3435</v>
      </c>
      <c r="E571" s="18">
        <v>36102.42</v>
      </c>
      <c r="F571" s="18">
        <v>0</v>
      </c>
      <c r="G571" s="18">
        <f t="shared" si="14"/>
        <v>36102.42</v>
      </c>
      <c r="H571" s="7"/>
      <c r="I571" s="7"/>
      <c r="J571" s="7"/>
      <c r="K571" s="7"/>
    </row>
    <row r="572" spans="1:11" s="8" customFormat="1" ht="13.5">
      <c r="A572" s="15" t="s">
        <v>1206</v>
      </c>
      <c r="B572" s="114" t="s">
        <v>1212</v>
      </c>
      <c r="C572" s="15" t="s">
        <v>3436</v>
      </c>
      <c r="D572" s="15" t="s">
        <v>3437</v>
      </c>
      <c r="E572" s="18">
        <v>14353.09</v>
      </c>
      <c r="F572" s="18">
        <v>14353.09</v>
      </c>
      <c r="G572" s="18">
        <f t="shared" si="14"/>
        <v>0</v>
      </c>
      <c r="H572" s="7"/>
      <c r="I572" s="7"/>
      <c r="J572" s="7"/>
      <c r="K572" s="7"/>
    </row>
    <row r="573" spans="1:11" s="8" customFormat="1" ht="13.5">
      <c r="A573" s="15" t="s">
        <v>1206</v>
      </c>
      <c r="B573" s="109" t="s">
        <v>1272</v>
      </c>
      <c r="C573" s="15" t="s">
        <v>3438</v>
      </c>
      <c r="D573" s="15" t="s">
        <v>3439</v>
      </c>
      <c r="E573" s="18">
        <v>39762.73</v>
      </c>
      <c r="F573" s="18">
        <v>0</v>
      </c>
      <c r="G573" s="18">
        <f t="shared" si="14"/>
        <v>39762.73</v>
      </c>
      <c r="H573" s="7"/>
      <c r="I573" s="7"/>
      <c r="J573" s="7"/>
      <c r="K573" s="7"/>
    </row>
    <row r="574" spans="1:11" s="8" customFormat="1" ht="13.5">
      <c r="A574" s="15" t="s">
        <v>1206</v>
      </c>
      <c r="B574" s="114" t="s">
        <v>1212</v>
      </c>
      <c r="C574" s="15" t="s">
        <v>3440</v>
      </c>
      <c r="D574" s="15" t="s">
        <v>3441</v>
      </c>
      <c r="E574" s="18">
        <v>23680</v>
      </c>
      <c r="F574" s="18">
        <v>23680</v>
      </c>
      <c r="G574" s="18">
        <f t="shared" si="14"/>
        <v>0</v>
      </c>
      <c r="H574" s="7"/>
      <c r="I574" s="7"/>
      <c r="J574" s="7"/>
      <c r="K574" s="7"/>
    </row>
    <row r="575" spans="1:11" s="8" customFormat="1" ht="13.5">
      <c r="A575" s="15" t="s">
        <v>1206</v>
      </c>
      <c r="B575" s="114" t="s">
        <v>1212</v>
      </c>
      <c r="C575" s="15" t="s">
        <v>3442</v>
      </c>
      <c r="D575" s="15" t="s">
        <v>3443</v>
      </c>
      <c r="E575" s="18">
        <v>3000</v>
      </c>
      <c r="F575" s="18">
        <v>3000</v>
      </c>
      <c r="G575" s="18">
        <f t="shared" si="14"/>
        <v>0</v>
      </c>
      <c r="H575" s="7"/>
      <c r="I575" s="7"/>
      <c r="J575" s="7"/>
      <c r="K575" s="7"/>
    </row>
    <row r="576" spans="1:11" s="8" customFormat="1" ht="13.5">
      <c r="A576" s="15" t="s">
        <v>1206</v>
      </c>
      <c r="B576" s="114" t="s">
        <v>1212</v>
      </c>
      <c r="C576" s="15" t="s">
        <v>3444</v>
      </c>
      <c r="D576" s="15" t="s">
        <v>3445</v>
      </c>
      <c r="E576" s="18">
        <v>4000</v>
      </c>
      <c r="F576" s="18">
        <v>4000</v>
      </c>
      <c r="G576" s="18">
        <f t="shared" si="14"/>
        <v>0</v>
      </c>
      <c r="H576" s="7"/>
      <c r="I576" s="7"/>
      <c r="J576" s="7"/>
      <c r="K576" s="7"/>
    </row>
    <row r="577" spans="1:11" s="8" customFormat="1" ht="13.5">
      <c r="A577" s="15" t="s">
        <v>1206</v>
      </c>
      <c r="B577" s="15"/>
      <c r="C577" s="15"/>
      <c r="D577" s="108" t="s">
        <v>3886</v>
      </c>
      <c r="E577" s="50">
        <f>SUM(E294:E576)</f>
        <v>9883356.08</v>
      </c>
      <c r="F577" s="50">
        <f>SUM(F294:F576)</f>
        <v>6599430.219999997</v>
      </c>
      <c r="G577" s="50">
        <f>SUM(G294:G576)</f>
        <v>3283925.86</v>
      </c>
      <c r="H577" s="7"/>
      <c r="I577" s="7"/>
      <c r="J577" s="7"/>
      <c r="K577" s="7"/>
    </row>
    <row r="578" spans="1:11" s="8" customFormat="1" ht="13.5">
      <c r="A578" s="15" t="s">
        <v>1206</v>
      </c>
      <c r="B578" s="109" t="s">
        <v>2526</v>
      </c>
      <c r="C578" s="15" t="s">
        <v>3464</v>
      </c>
      <c r="D578" s="15" t="s">
        <v>3465</v>
      </c>
      <c r="E578" s="34">
        <v>42428.69</v>
      </c>
      <c r="F578" s="34">
        <v>0</v>
      </c>
      <c r="G578" s="34">
        <f>+E578-F578</f>
        <v>42428.69</v>
      </c>
      <c r="H578" s="7"/>
      <c r="I578" s="7"/>
      <c r="J578" s="7"/>
      <c r="K578" s="7"/>
    </row>
    <row r="579" spans="1:11" s="8" customFormat="1" ht="13.5">
      <c r="A579" s="15" t="s">
        <v>1206</v>
      </c>
      <c r="B579" s="109" t="s">
        <v>2528</v>
      </c>
      <c r="C579" s="15" t="s">
        <v>4579</v>
      </c>
      <c r="D579" s="15" t="s">
        <v>3466</v>
      </c>
      <c r="E579" s="18">
        <v>46795.97</v>
      </c>
      <c r="F579" s="18">
        <v>0</v>
      </c>
      <c r="G579" s="18">
        <f>+E579-F579</f>
        <v>46795.97</v>
      </c>
      <c r="H579" s="7"/>
      <c r="I579" s="7"/>
      <c r="J579" s="7"/>
      <c r="K579" s="7"/>
    </row>
    <row r="580" spans="1:11" s="8" customFormat="1" ht="13.5">
      <c r="A580" s="15" t="s">
        <v>1206</v>
      </c>
      <c r="B580" s="109" t="s">
        <v>2626</v>
      </c>
      <c r="C580" s="15" t="s">
        <v>4580</v>
      </c>
      <c r="D580" s="15" t="s">
        <v>3467</v>
      </c>
      <c r="E580" s="18">
        <v>36572.09</v>
      </c>
      <c r="F580" s="18">
        <v>0</v>
      </c>
      <c r="G580" s="18">
        <f>+E580-F580</f>
        <v>36572.09</v>
      </c>
      <c r="H580" s="7"/>
      <c r="I580" s="7"/>
      <c r="J580" s="7"/>
      <c r="K580" s="7"/>
    </row>
    <row r="581" spans="1:11" s="8" customFormat="1" ht="13.5">
      <c r="A581" s="15" t="s">
        <v>1206</v>
      </c>
      <c r="B581" s="109" t="s">
        <v>2627</v>
      </c>
      <c r="C581" s="15" t="s">
        <v>3468</v>
      </c>
      <c r="D581" s="15" t="s">
        <v>4047</v>
      </c>
      <c r="E581" s="18">
        <v>127144.1</v>
      </c>
      <c r="F581" s="18">
        <v>0</v>
      </c>
      <c r="G581" s="18">
        <f>+E581-F581</f>
        <v>127144.1</v>
      </c>
      <c r="H581" s="7"/>
      <c r="I581" s="7"/>
      <c r="J581" s="7"/>
      <c r="K581" s="7"/>
    </row>
    <row r="582" spans="1:11" s="8" customFormat="1" ht="13.5">
      <c r="A582" s="15" t="s">
        <v>1206</v>
      </c>
      <c r="B582" s="109" t="s">
        <v>2628</v>
      </c>
      <c r="C582" s="15" t="s">
        <v>4582</v>
      </c>
      <c r="D582" s="15" t="s">
        <v>3469</v>
      </c>
      <c r="E582" s="18">
        <v>279334.52</v>
      </c>
      <c r="F582" s="18">
        <v>0</v>
      </c>
      <c r="G582" s="18">
        <f>+E582-F582</f>
        <v>279334.52</v>
      </c>
      <c r="H582" s="7"/>
      <c r="I582" s="7"/>
      <c r="J582" s="7"/>
      <c r="K582" s="7"/>
    </row>
    <row r="583" spans="1:11" s="8" customFormat="1" ht="13.5">
      <c r="A583" s="113"/>
      <c r="B583" s="15"/>
      <c r="C583" s="15"/>
      <c r="D583" s="108" t="s">
        <v>3886</v>
      </c>
      <c r="E583" s="50">
        <f>SUM(E578:E582)</f>
        <v>532275.37</v>
      </c>
      <c r="F583" s="50">
        <f>SUM(F578:F582)</f>
        <v>0</v>
      </c>
      <c r="G583" s="50">
        <f>SUM(G578:G582)</f>
        <v>532275.37</v>
      </c>
      <c r="H583" s="7"/>
      <c r="I583" s="7"/>
      <c r="J583" s="7"/>
      <c r="K583" s="7"/>
    </row>
    <row r="584" spans="1:11" s="8" customFormat="1" ht="13.5">
      <c r="A584" s="15" t="s">
        <v>1125</v>
      </c>
      <c r="B584" s="115" t="s">
        <v>2528</v>
      </c>
      <c r="C584" s="15" t="s">
        <v>4579</v>
      </c>
      <c r="D584" s="15" t="s">
        <v>3470</v>
      </c>
      <c r="E584" s="34">
        <v>20000</v>
      </c>
      <c r="F584" s="34">
        <v>0</v>
      </c>
      <c r="G584" s="34">
        <f aca="true" t="shared" si="15" ref="G584:G591">+E584-F584</f>
        <v>20000</v>
      </c>
      <c r="H584" s="7"/>
      <c r="I584" s="7"/>
      <c r="J584" s="7"/>
      <c r="K584" s="7"/>
    </row>
    <row r="585" spans="1:11" s="8" customFormat="1" ht="13.5">
      <c r="A585" s="15" t="s">
        <v>1125</v>
      </c>
      <c r="B585" s="115" t="s">
        <v>2626</v>
      </c>
      <c r="C585" s="15" t="s">
        <v>4580</v>
      </c>
      <c r="D585" s="15" t="s">
        <v>3471</v>
      </c>
      <c r="E585" s="18">
        <v>26655.5</v>
      </c>
      <c r="F585" s="18">
        <v>0</v>
      </c>
      <c r="G585" s="18">
        <f t="shared" si="15"/>
        <v>26655.5</v>
      </c>
      <c r="H585" s="7"/>
      <c r="I585" s="7"/>
      <c r="J585" s="7"/>
      <c r="K585" s="7"/>
    </row>
    <row r="586" spans="1:11" s="8" customFormat="1" ht="13.5">
      <c r="A586" s="15" t="s">
        <v>1125</v>
      </c>
      <c r="B586" s="115" t="s">
        <v>2627</v>
      </c>
      <c r="C586" s="15" t="s">
        <v>3468</v>
      </c>
      <c r="D586" s="15" t="s">
        <v>3472</v>
      </c>
      <c r="E586" s="18">
        <v>12429.89</v>
      </c>
      <c r="F586" s="18">
        <v>0</v>
      </c>
      <c r="G586" s="18">
        <f t="shared" si="15"/>
        <v>12429.89</v>
      </c>
      <c r="H586" s="7"/>
      <c r="I586" s="7"/>
      <c r="J586" s="7"/>
      <c r="K586" s="7"/>
    </row>
    <row r="587" spans="1:11" s="8" customFormat="1" ht="13.5">
      <c r="A587" s="15" t="s">
        <v>1125</v>
      </c>
      <c r="B587" s="115" t="s">
        <v>2628</v>
      </c>
      <c r="C587" s="15" t="s">
        <v>4582</v>
      </c>
      <c r="D587" s="15" t="s">
        <v>3473</v>
      </c>
      <c r="E587" s="18">
        <v>25862.1</v>
      </c>
      <c r="F587" s="18">
        <v>0</v>
      </c>
      <c r="G587" s="18">
        <f t="shared" si="15"/>
        <v>25862.1</v>
      </c>
      <c r="H587" s="7"/>
      <c r="I587" s="7"/>
      <c r="J587" s="7"/>
      <c r="K587" s="7"/>
    </row>
    <row r="588" spans="1:11" s="8" customFormat="1" ht="13.5">
      <c r="A588" s="15" t="s">
        <v>1125</v>
      </c>
      <c r="B588" s="115" t="s">
        <v>2629</v>
      </c>
      <c r="C588" s="15" t="s">
        <v>4584</v>
      </c>
      <c r="D588" s="15" t="s">
        <v>3474</v>
      </c>
      <c r="E588" s="18">
        <v>26861.79</v>
      </c>
      <c r="F588" s="18">
        <v>0</v>
      </c>
      <c r="G588" s="18">
        <f t="shared" si="15"/>
        <v>26861.79</v>
      </c>
      <c r="H588" s="7"/>
      <c r="I588" s="7"/>
      <c r="J588" s="7"/>
      <c r="K588" s="7"/>
    </row>
    <row r="589" spans="1:11" s="8" customFormat="1" ht="13.5">
      <c r="A589" s="15" t="s">
        <v>1125</v>
      </c>
      <c r="B589" s="115" t="s">
        <v>2630</v>
      </c>
      <c r="C589" s="15" t="s">
        <v>3475</v>
      </c>
      <c r="D589" s="15" t="s">
        <v>3476</v>
      </c>
      <c r="E589" s="18">
        <v>28405.3</v>
      </c>
      <c r="F589" s="18">
        <v>0</v>
      </c>
      <c r="G589" s="18">
        <f t="shared" si="15"/>
        <v>28405.3</v>
      </c>
      <c r="H589" s="7"/>
      <c r="I589" s="7"/>
      <c r="J589" s="7"/>
      <c r="K589" s="7"/>
    </row>
    <row r="590" spans="1:11" s="8" customFormat="1" ht="13.5">
      <c r="A590" s="15" t="s">
        <v>1125</v>
      </c>
      <c r="B590" s="115" t="s">
        <v>2631</v>
      </c>
      <c r="C590" s="15" t="s">
        <v>4586</v>
      </c>
      <c r="D590" s="15" t="s">
        <v>3477</v>
      </c>
      <c r="E590" s="18">
        <v>21968.86</v>
      </c>
      <c r="F590" s="18">
        <v>0</v>
      </c>
      <c r="G590" s="18">
        <f t="shared" si="15"/>
        <v>21968.86</v>
      </c>
      <c r="H590" s="7"/>
      <c r="I590" s="7"/>
      <c r="J590" s="7"/>
      <c r="K590" s="7"/>
    </row>
    <row r="591" spans="1:11" s="8" customFormat="1" ht="13.5">
      <c r="A591" s="15" t="s">
        <v>1125</v>
      </c>
      <c r="B591" s="115" t="s">
        <v>2632</v>
      </c>
      <c r="C591" s="15" t="s">
        <v>3478</v>
      </c>
      <c r="D591" s="15" t="s">
        <v>3479</v>
      </c>
      <c r="E591" s="18">
        <v>23066.01</v>
      </c>
      <c r="F591" s="18">
        <v>0</v>
      </c>
      <c r="G591" s="18">
        <f t="shared" si="15"/>
        <v>23066.01</v>
      </c>
      <c r="H591" s="7"/>
      <c r="I591" s="7"/>
      <c r="J591" s="7"/>
      <c r="K591" s="7"/>
    </row>
    <row r="592" spans="1:11" s="8" customFormat="1" ht="13.5">
      <c r="A592" s="113"/>
      <c r="B592" s="15"/>
      <c r="C592" s="15"/>
      <c r="D592" s="108" t="s">
        <v>3886</v>
      </c>
      <c r="E592" s="50">
        <f>SUM(E584:E591)</f>
        <v>185249.45</v>
      </c>
      <c r="F592" s="50">
        <f>SUM(F584:F591)</f>
        <v>0</v>
      </c>
      <c r="G592" s="50">
        <f>SUM(G584:G591)</f>
        <v>185249.45</v>
      </c>
      <c r="H592" s="7"/>
      <c r="I592" s="7"/>
      <c r="J592" s="7"/>
      <c r="K592" s="7"/>
    </row>
    <row r="593" spans="1:11" s="8" customFormat="1" ht="13.5">
      <c r="A593" s="15" t="s">
        <v>1126</v>
      </c>
      <c r="B593" s="114" t="s">
        <v>1212</v>
      </c>
      <c r="C593" s="15" t="s">
        <v>4579</v>
      </c>
      <c r="D593" s="15" t="s">
        <v>3480</v>
      </c>
      <c r="E593" s="34">
        <v>1800</v>
      </c>
      <c r="F593" s="34">
        <v>1800</v>
      </c>
      <c r="G593" s="34">
        <f aca="true" t="shared" si="16" ref="G593:G600">+E593-F593</f>
        <v>0</v>
      </c>
      <c r="H593" s="7"/>
      <c r="I593" s="7"/>
      <c r="J593" s="7"/>
      <c r="K593" s="7"/>
    </row>
    <row r="594" spans="1:11" s="8" customFormat="1" ht="13.5">
      <c r="A594" s="15" t="s">
        <v>1126</v>
      </c>
      <c r="B594" s="109" t="s">
        <v>2626</v>
      </c>
      <c r="C594" s="15" t="s">
        <v>4580</v>
      </c>
      <c r="D594" s="15" t="s">
        <v>3481</v>
      </c>
      <c r="E594" s="18">
        <v>400.5</v>
      </c>
      <c r="F594" s="18">
        <v>0</v>
      </c>
      <c r="G594" s="18">
        <f t="shared" si="16"/>
        <v>400.5</v>
      </c>
      <c r="H594" s="7"/>
      <c r="I594" s="7"/>
      <c r="J594" s="7"/>
      <c r="K594" s="7"/>
    </row>
    <row r="595" spans="1:11" s="8" customFormat="1" ht="13.5">
      <c r="A595" s="15" t="s">
        <v>1126</v>
      </c>
      <c r="B595" s="109" t="s">
        <v>2627</v>
      </c>
      <c r="C595" s="15" t="s">
        <v>3468</v>
      </c>
      <c r="D595" s="15" t="s">
        <v>3482</v>
      </c>
      <c r="E595" s="18">
        <v>2820</v>
      </c>
      <c r="F595" s="18">
        <v>0</v>
      </c>
      <c r="G595" s="18">
        <f t="shared" si="16"/>
        <v>2820</v>
      </c>
      <c r="H595" s="7"/>
      <c r="I595" s="7"/>
      <c r="J595" s="7"/>
      <c r="K595" s="7"/>
    </row>
    <row r="596" spans="1:11" s="8" customFormat="1" ht="13.5">
      <c r="A596" s="15" t="s">
        <v>1126</v>
      </c>
      <c r="B596" s="109" t="s">
        <v>2629</v>
      </c>
      <c r="C596" s="15" t="s">
        <v>4584</v>
      </c>
      <c r="D596" s="15" t="s">
        <v>3483</v>
      </c>
      <c r="E596" s="18">
        <v>2500</v>
      </c>
      <c r="F596" s="18">
        <v>0</v>
      </c>
      <c r="G596" s="18">
        <f t="shared" si="16"/>
        <v>2500</v>
      </c>
      <c r="H596" s="7"/>
      <c r="I596" s="7"/>
      <c r="J596" s="7"/>
      <c r="K596" s="7"/>
    </row>
    <row r="597" spans="1:11" s="8" customFormat="1" ht="13.5">
      <c r="A597" s="15" t="s">
        <v>1126</v>
      </c>
      <c r="B597" s="109" t="s">
        <v>2631</v>
      </c>
      <c r="C597" s="15" t="s">
        <v>4586</v>
      </c>
      <c r="D597" s="15" t="s">
        <v>3484</v>
      </c>
      <c r="E597" s="18">
        <v>350</v>
      </c>
      <c r="F597" s="18">
        <v>0</v>
      </c>
      <c r="G597" s="18">
        <f t="shared" si="16"/>
        <v>350</v>
      </c>
      <c r="H597" s="7"/>
      <c r="I597" s="7"/>
      <c r="J597" s="7"/>
      <c r="K597" s="7"/>
    </row>
    <row r="598" spans="1:11" s="8" customFormat="1" ht="13.5">
      <c r="A598" s="15" t="s">
        <v>1126</v>
      </c>
      <c r="B598" s="109" t="s">
        <v>2636</v>
      </c>
      <c r="C598" s="15" t="s">
        <v>3485</v>
      </c>
      <c r="D598" s="15" t="s">
        <v>3486</v>
      </c>
      <c r="E598" s="18">
        <v>942.5</v>
      </c>
      <c r="F598" s="18">
        <v>0</v>
      </c>
      <c r="G598" s="18">
        <f t="shared" si="16"/>
        <v>942.5</v>
      </c>
      <c r="H598" s="7"/>
      <c r="I598" s="7"/>
      <c r="J598" s="7"/>
      <c r="K598" s="7"/>
    </row>
    <row r="599" spans="1:11" s="8" customFormat="1" ht="13.5">
      <c r="A599" s="15" t="s">
        <v>1126</v>
      </c>
      <c r="B599" s="109" t="s">
        <v>2637</v>
      </c>
      <c r="C599" s="15" t="s">
        <v>4590</v>
      </c>
      <c r="D599" s="15" t="s">
        <v>3487</v>
      </c>
      <c r="E599" s="18">
        <v>1270</v>
      </c>
      <c r="F599" s="18">
        <v>0</v>
      </c>
      <c r="G599" s="18">
        <f t="shared" si="16"/>
        <v>1270</v>
      </c>
      <c r="H599" s="7"/>
      <c r="I599" s="7"/>
      <c r="J599" s="7"/>
      <c r="K599" s="7"/>
    </row>
    <row r="600" spans="1:11" s="8" customFormat="1" ht="13.5">
      <c r="A600" s="15" t="s">
        <v>1126</v>
      </c>
      <c r="B600" s="109" t="s">
        <v>2638</v>
      </c>
      <c r="C600" s="15" t="s">
        <v>3488</v>
      </c>
      <c r="D600" s="15" t="s">
        <v>3489</v>
      </c>
      <c r="E600" s="18">
        <v>6216.66</v>
      </c>
      <c r="F600" s="18">
        <v>0</v>
      </c>
      <c r="G600" s="18">
        <f t="shared" si="16"/>
        <v>6216.66</v>
      </c>
      <c r="H600" s="7"/>
      <c r="I600" s="7"/>
      <c r="J600" s="7"/>
      <c r="K600" s="7"/>
    </row>
    <row r="601" spans="1:11" s="8" customFormat="1" ht="13.5">
      <c r="A601" s="113"/>
      <c r="B601" s="15"/>
      <c r="C601" s="15"/>
      <c r="D601" s="108" t="s">
        <v>3886</v>
      </c>
      <c r="E601" s="50">
        <f>SUM(E593:E600)</f>
        <v>16299.66</v>
      </c>
      <c r="F601" s="50">
        <f>SUM(F593:F600)</f>
        <v>1800</v>
      </c>
      <c r="G601" s="50">
        <f>SUM(G593:G600)</f>
        <v>14499.66</v>
      </c>
      <c r="H601" s="7"/>
      <c r="I601" s="7"/>
      <c r="J601" s="7"/>
      <c r="K601" s="7"/>
    </row>
    <row r="602" spans="1:11" s="8" customFormat="1" ht="13.5">
      <c r="A602" s="15" t="s">
        <v>1142</v>
      </c>
      <c r="B602" s="114" t="s">
        <v>1212</v>
      </c>
      <c r="C602" s="15" t="s">
        <v>4579</v>
      </c>
      <c r="D602" s="15" t="s">
        <v>3505</v>
      </c>
      <c r="E602" s="34">
        <v>1232.64</v>
      </c>
      <c r="F602" s="34">
        <v>1232.64</v>
      </c>
      <c r="G602" s="34">
        <f aca="true" t="shared" si="17" ref="G602:G608">+E602-F602</f>
        <v>0</v>
      </c>
      <c r="H602" s="7"/>
      <c r="I602" s="7"/>
      <c r="J602" s="7"/>
      <c r="K602" s="7"/>
    </row>
    <row r="603" spans="1:11" s="8" customFormat="1" ht="13.5">
      <c r="A603" s="15" t="s">
        <v>1142</v>
      </c>
      <c r="B603" s="109" t="s">
        <v>2627</v>
      </c>
      <c r="C603" s="15" t="s">
        <v>3468</v>
      </c>
      <c r="D603" s="15" t="s">
        <v>3506</v>
      </c>
      <c r="E603" s="18">
        <v>36000</v>
      </c>
      <c r="F603" s="18">
        <v>0</v>
      </c>
      <c r="G603" s="18">
        <f t="shared" si="17"/>
        <v>36000</v>
      </c>
      <c r="H603" s="7"/>
      <c r="I603" s="7"/>
      <c r="J603" s="7"/>
      <c r="K603" s="7"/>
    </row>
    <row r="604" spans="1:11" s="8" customFormat="1" ht="13.5">
      <c r="A604" s="15" t="s">
        <v>1142</v>
      </c>
      <c r="B604" s="109" t="s">
        <v>2628</v>
      </c>
      <c r="C604" s="15" t="s">
        <v>4582</v>
      </c>
      <c r="D604" s="15" t="s">
        <v>3507</v>
      </c>
      <c r="E604" s="18">
        <v>23000</v>
      </c>
      <c r="F604" s="18">
        <v>0</v>
      </c>
      <c r="G604" s="18">
        <f t="shared" si="17"/>
        <v>23000</v>
      </c>
      <c r="H604" s="7"/>
      <c r="I604" s="7"/>
      <c r="J604" s="7"/>
      <c r="K604" s="7"/>
    </row>
    <row r="605" spans="1:11" s="8" customFormat="1" ht="13.5">
      <c r="A605" s="15" t="s">
        <v>1142</v>
      </c>
      <c r="B605" s="109" t="s">
        <v>2633</v>
      </c>
      <c r="C605" s="15" t="s">
        <v>3509</v>
      </c>
      <c r="D605" s="15" t="s">
        <v>4717</v>
      </c>
      <c r="E605" s="18">
        <v>176676.66</v>
      </c>
      <c r="F605" s="18">
        <v>17079.01</v>
      </c>
      <c r="G605" s="18">
        <f t="shared" si="17"/>
        <v>159597.65</v>
      </c>
      <c r="H605" s="7"/>
      <c r="I605" s="7"/>
      <c r="J605" s="7"/>
      <c r="K605" s="7"/>
    </row>
    <row r="606" spans="1:11" s="8" customFormat="1" ht="13.5">
      <c r="A606" s="15" t="s">
        <v>1142</v>
      </c>
      <c r="B606" s="109" t="s">
        <v>2634</v>
      </c>
      <c r="C606" s="15" t="s">
        <v>4588</v>
      </c>
      <c r="D606" s="15" t="s">
        <v>3510</v>
      </c>
      <c r="E606" s="18">
        <v>5000</v>
      </c>
      <c r="F606" s="18">
        <v>0</v>
      </c>
      <c r="G606" s="18">
        <f t="shared" si="17"/>
        <v>5000</v>
      </c>
      <c r="H606" s="7"/>
      <c r="I606" s="7"/>
      <c r="J606" s="7"/>
      <c r="K606" s="7"/>
    </row>
    <row r="607" spans="1:11" s="8" customFormat="1" ht="13.5">
      <c r="A607" s="15" t="s">
        <v>1142</v>
      </c>
      <c r="B607" s="109" t="s">
        <v>2636</v>
      </c>
      <c r="C607" s="15" t="s">
        <v>3485</v>
      </c>
      <c r="D607" s="15" t="s">
        <v>3511</v>
      </c>
      <c r="E607" s="18">
        <v>30000</v>
      </c>
      <c r="F607" s="18">
        <v>0</v>
      </c>
      <c r="G607" s="18">
        <f t="shared" si="17"/>
        <v>30000</v>
      </c>
      <c r="H607" s="7"/>
      <c r="I607" s="7"/>
      <c r="J607" s="7"/>
      <c r="K607" s="7"/>
    </row>
    <row r="608" spans="1:11" s="8" customFormat="1" ht="13.5">
      <c r="A608" s="15" t="s">
        <v>1142</v>
      </c>
      <c r="B608" s="109" t="s">
        <v>2638</v>
      </c>
      <c r="C608" s="15" t="s">
        <v>3488</v>
      </c>
      <c r="D608" s="15" t="s">
        <v>3512</v>
      </c>
      <c r="E608" s="18">
        <v>20000</v>
      </c>
      <c r="F608" s="18">
        <v>0</v>
      </c>
      <c r="G608" s="18">
        <f t="shared" si="17"/>
        <v>20000</v>
      </c>
      <c r="H608" s="7"/>
      <c r="I608" s="7"/>
      <c r="J608" s="7"/>
      <c r="K608" s="7"/>
    </row>
    <row r="609" spans="1:11" s="8" customFormat="1" ht="13.5">
      <c r="A609" s="113"/>
      <c r="B609" s="15"/>
      <c r="C609" s="15"/>
      <c r="D609" s="108" t="s">
        <v>3886</v>
      </c>
      <c r="E609" s="50">
        <f>SUM(E602:E608)</f>
        <v>291909.3</v>
      </c>
      <c r="F609" s="50">
        <f>SUM(F602:F608)</f>
        <v>18311.649999999998</v>
      </c>
      <c r="G609" s="50">
        <f>SUM(G602:G608)</f>
        <v>273597.65</v>
      </c>
      <c r="H609" s="7"/>
      <c r="I609" s="7"/>
      <c r="J609" s="7"/>
      <c r="K609" s="7"/>
    </row>
    <row r="610" spans="1:11" s="8" customFormat="1" ht="13.5">
      <c r="A610" s="15" t="s">
        <v>1127</v>
      </c>
      <c r="B610" s="109" t="s">
        <v>2526</v>
      </c>
      <c r="C610" s="15" t="s">
        <v>2526</v>
      </c>
      <c r="D610" s="15" t="s">
        <v>2527</v>
      </c>
      <c r="E610" s="34">
        <v>8000</v>
      </c>
      <c r="F610" s="34">
        <v>0</v>
      </c>
      <c r="G610" s="34">
        <f aca="true" t="shared" si="18" ref="G610:G642">+E610-F610</f>
        <v>8000</v>
      </c>
      <c r="H610" s="7"/>
      <c r="I610" s="7"/>
      <c r="J610" s="7"/>
      <c r="K610" s="7"/>
    </row>
    <row r="611" spans="1:11" s="8" customFormat="1" ht="13.5">
      <c r="A611" s="15" t="s">
        <v>1127</v>
      </c>
      <c r="B611" s="109" t="s">
        <v>2528</v>
      </c>
      <c r="C611" s="15" t="s">
        <v>2528</v>
      </c>
      <c r="D611" s="15" t="s">
        <v>2529</v>
      </c>
      <c r="E611" s="18">
        <v>2000</v>
      </c>
      <c r="F611" s="18">
        <v>0</v>
      </c>
      <c r="G611" s="18">
        <f t="shared" si="18"/>
        <v>2000</v>
      </c>
      <c r="H611" s="7"/>
      <c r="I611" s="7"/>
      <c r="J611" s="7"/>
      <c r="K611" s="7"/>
    </row>
    <row r="612" spans="1:11" s="8" customFormat="1" ht="13.5">
      <c r="A612" s="15" t="s">
        <v>1127</v>
      </c>
      <c r="B612" s="109" t="s">
        <v>2530</v>
      </c>
      <c r="C612" s="15" t="s">
        <v>2530</v>
      </c>
      <c r="D612" s="15" t="s">
        <v>2531</v>
      </c>
      <c r="E612" s="18">
        <v>2750</v>
      </c>
      <c r="F612" s="18">
        <v>0</v>
      </c>
      <c r="G612" s="18">
        <f t="shared" si="18"/>
        <v>2750</v>
      </c>
      <c r="H612" s="7"/>
      <c r="I612" s="7"/>
      <c r="J612" s="7"/>
      <c r="K612" s="7"/>
    </row>
    <row r="613" spans="1:11" s="8" customFormat="1" ht="13.5">
      <c r="A613" s="15" t="s">
        <v>1127</v>
      </c>
      <c r="B613" s="109" t="s">
        <v>2532</v>
      </c>
      <c r="C613" s="15" t="s">
        <v>2532</v>
      </c>
      <c r="D613" s="15" t="s">
        <v>2533</v>
      </c>
      <c r="E613" s="18">
        <v>1500</v>
      </c>
      <c r="F613" s="18">
        <v>0</v>
      </c>
      <c r="G613" s="18">
        <f t="shared" si="18"/>
        <v>1500</v>
      </c>
      <c r="H613" s="7"/>
      <c r="I613" s="7"/>
      <c r="J613" s="7"/>
      <c r="K613" s="7"/>
    </row>
    <row r="614" spans="1:11" s="8" customFormat="1" ht="13.5">
      <c r="A614" s="15" t="s">
        <v>1127</v>
      </c>
      <c r="B614" s="109" t="s">
        <v>2534</v>
      </c>
      <c r="C614" s="15" t="s">
        <v>2534</v>
      </c>
      <c r="D614" s="15" t="s">
        <v>2535</v>
      </c>
      <c r="E614" s="18">
        <v>5000</v>
      </c>
      <c r="F614" s="18">
        <v>0</v>
      </c>
      <c r="G614" s="18">
        <f t="shared" si="18"/>
        <v>5000</v>
      </c>
      <c r="H614" s="7"/>
      <c r="I614" s="7"/>
      <c r="J614" s="7"/>
      <c r="K614" s="7"/>
    </row>
    <row r="615" spans="1:11" s="8" customFormat="1" ht="13.5">
      <c r="A615" s="15" t="s">
        <v>1127</v>
      </c>
      <c r="B615" s="109" t="s">
        <v>2538</v>
      </c>
      <c r="C615" s="15" t="s">
        <v>2538</v>
      </c>
      <c r="D615" s="15" t="s">
        <v>2539</v>
      </c>
      <c r="E615" s="18">
        <v>38000</v>
      </c>
      <c r="F615" s="18">
        <v>0</v>
      </c>
      <c r="G615" s="18">
        <f t="shared" si="18"/>
        <v>38000</v>
      </c>
      <c r="H615" s="7"/>
      <c r="I615" s="7"/>
      <c r="J615" s="7"/>
      <c r="K615" s="7"/>
    </row>
    <row r="616" spans="1:11" s="8" customFormat="1" ht="13.5">
      <c r="A616" s="15" t="s">
        <v>1127</v>
      </c>
      <c r="B616" s="109" t="s">
        <v>2540</v>
      </c>
      <c r="C616" s="15" t="s">
        <v>2540</v>
      </c>
      <c r="D616" s="15" t="s">
        <v>2541</v>
      </c>
      <c r="E616" s="18">
        <v>2000</v>
      </c>
      <c r="F616" s="18">
        <v>0</v>
      </c>
      <c r="G616" s="18">
        <f t="shared" si="18"/>
        <v>2000</v>
      </c>
      <c r="H616" s="7"/>
      <c r="I616" s="7"/>
      <c r="J616" s="7"/>
      <c r="K616" s="7"/>
    </row>
    <row r="617" spans="1:11" s="8" customFormat="1" ht="13.5">
      <c r="A617" s="15" t="s">
        <v>1127</v>
      </c>
      <c r="B617" s="109" t="s">
        <v>2542</v>
      </c>
      <c r="C617" s="15" t="s">
        <v>2542</v>
      </c>
      <c r="D617" s="15" t="s">
        <v>2543</v>
      </c>
      <c r="E617" s="18">
        <v>143125.57</v>
      </c>
      <c r="F617" s="18">
        <v>0</v>
      </c>
      <c r="G617" s="18">
        <f t="shared" si="18"/>
        <v>143125.57</v>
      </c>
      <c r="H617" s="7"/>
      <c r="I617" s="7"/>
      <c r="J617" s="7"/>
      <c r="K617" s="7"/>
    </row>
    <row r="618" spans="1:11" s="8" customFormat="1" ht="13.5">
      <c r="A618" s="15" t="s">
        <v>1127</v>
      </c>
      <c r="B618" s="109" t="s">
        <v>2544</v>
      </c>
      <c r="C618" s="15" t="s">
        <v>2544</v>
      </c>
      <c r="D618" s="15" t="s">
        <v>2545</v>
      </c>
      <c r="E618" s="18">
        <v>102409.61</v>
      </c>
      <c r="F618" s="18">
        <v>0</v>
      </c>
      <c r="G618" s="18">
        <f t="shared" si="18"/>
        <v>102409.61</v>
      </c>
      <c r="H618" s="7"/>
      <c r="I618" s="7"/>
      <c r="J618" s="7"/>
      <c r="K618" s="7"/>
    </row>
    <row r="619" spans="1:11" s="8" customFormat="1" ht="13.5">
      <c r="A619" s="15" t="s">
        <v>1127</v>
      </c>
      <c r="B619" s="109" t="s">
        <v>2546</v>
      </c>
      <c r="C619" s="15" t="s">
        <v>2546</v>
      </c>
      <c r="D619" s="15" t="s">
        <v>2547</v>
      </c>
      <c r="E619" s="18">
        <v>16480.24</v>
      </c>
      <c r="F619" s="18">
        <v>0</v>
      </c>
      <c r="G619" s="18">
        <f t="shared" si="18"/>
        <v>16480.24</v>
      </c>
      <c r="H619" s="7"/>
      <c r="I619" s="7"/>
      <c r="J619" s="7"/>
      <c r="K619" s="7"/>
    </row>
    <row r="620" spans="1:11" s="8" customFormat="1" ht="13.5">
      <c r="A620" s="15" t="s">
        <v>1127</v>
      </c>
      <c r="B620" s="109" t="s">
        <v>2548</v>
      </c>
      <c r="C620" s="15" t="s">
        <v>2548</v>
      </c>
      <c r="D620" s="15" t="s">
        <v>2549</v>
      </c>
      <c r="E620" s="18">
        <v>5000</v>
      </c>
      <c r="F620" s="18">
        <v>0</v>
      </c>
      <c r="G620" s="18">
        <f t="shared" si="18"/>
        <v>5000</v>
      </c>
      <c r="H620" s="7"/>
      <c r="I620" s="7"/>
      <c r="J620" s="7"/>
      <c r="K620" s="7"/>
    </row>
    <row r="621" spans="1:11" s="8" customFormat="1" ht="13.5">
      <c r="A621" s="15" t="s">
        <v>1127</v>
      </c>
      <c r="B621" s="109" t="s">
        <v>2550</v>
      </c>
      <c r="C621" s="15" t="s">
        <v>2550</v>
      </c>
      <c r="D621" s="15" t="s">
        <v>2551</v>
      </c>
      <c r="E621" s="18">
        <v>10500</v>
      </c>
      <c r="F621" s="18">
        <v>0</v>
      </c>
      <c r="G621" s="18">
        <f t="shared" si="18"/>
        <v>10500</v>
      </c>
      <c r="H621" s="7"/>
      <c r="I621" s="7"/>
      <c r="J621" s="7"/>
      <c r="K621" s="7"/>
    </row>
    <row r="622" spans="1:11" s="8" customFormat="1" ht="13.5">
      <c r="A622" s="15" t="s">
        <v>1127</v>
      </c>
      <c r="B622" s="109" t="s">
        <v>2552</v>
      </c>
      <c r="C622" s="15" t="s">
        <v>2552</v>
      </c>
      <c r="D622" s="15" t="s">
        <v>2553</v>
      </c>
      <c r="E622" s="18">
        <v>4300</v>
      </c>
      <c r="F622" s="18">
        <v>0</v>
      </c>
      <c r="G622" s="18">
        <f t="shared" si="18"/>
        <v>4300</v>
      </c>
      <c r="H622" s="7"/>
      <c r="I622" s="7"/>
      <c r="J622" s="7"/>
      <c r="K622" s="7"/>
    </row>
    <row r="623" spans="1:11" s="8" customFormat="1" ht="13.5">
      <c r="A623" s="15" t="s">
        <v>1127</v>
      </c>
      <c r="B623" s="109" t="s">
        <v>2554</v>
      </c>
      <c r="C623" s="15" t="s">
        <v>2554</v>
      </c>
      <c r="D623" s="15" t="s">
        <v>2555</v>
      </c>
      <c r="E623" s="18">
        <v>8705.52</v>
      </c>
      <c r="F623" s="18">
        <v>0</v>
      </c>
      <c r="G623" s="18">
        <f t="shared" si="18"/>
        <v>8705.52</v>
      </c>
      <c r="H623" s="7"/>
      <c r="I623" s="7"/>
      <c r="J623" s="7"/>
      <c r="K623" s="7"/>
    </row>
    <row r="624" spans="1:11" s="8" customFormat="1" ht="13.5">
      <c r="A624" s="15" t="s">
        <v>1127</v>
      </c>
      <c r="B624" s="109" t="s">
        <v>2556</v>
      </c>
      <c r="C624" s="15" t="s">
        <v>2556</v>
      </c>
      <c r="D624" s="15" t="s">
        <v>2557</v>
      </c>
      <c r="E624" s="18">
        <v>49429</v>
      </c>
      <c r="F624" s="18">
        <v>0</v>
      </c>
      <c r="G624" s="18">
        <f t="shared" si="18"/>
        <v>49429</v>
      </c>
      <c r="H624" s="7"/>
      <c r="I624" s="7"/>
      <c r="J624" s="7"/>
      <c r="K624" s="7"/>
    </row>
    <row r="625" spans="1:11" s="8" customFormat="1" ht="13.5">
      <c r="A625" s="15" t="s">
        <v>1127</v>
      </c>
      <c r="B625" s="109" t="s">
        <v>2558</v>
      </c>
      <c r="C625" s="15" t="s">
        <v>2558</v>
      </c>
      <c r="D625" s="15" t="s">
        <v>2559</v>
      </c>
      <c r="E625" s="18">
        <v>10000</v>
      </c>
      <c r="F625" s="18">
        <v>0</v>
      </c>
      <c r="G625" s="18">
        <f t="shared" si="18"/>
        <v>10000</v>
      </c>
      <c r="H625" s="7"/>
      <c r="I625" s="7"/>
      <c r="J625" s="7"/>
      <c r="K625" s="7"/>
    </row>
    <row r="626" spans="1:11" s="8" customFormat="1" ht="13.5">
      <c r="A626" s="15" t="s">
        <v>1127</v>
      </c>
      <c r="B626" s="109" t="s">
        <v>2560</v>
      </c>
      <c r="C626" s="15" t="s">
        <v>2560</v>
      </c>
      <c r="D626" s="15" t="s">
        <v>2561</v>
      </c>
      <c r="E626" s="18">
        <v>60450</v>
      </c>
      <c r="F626" s="18">
        <v>0</v>
      </c>
      <c r="G626" s="18">
        <f t="shared" si="18"/>
        <v>60450</v>
      </c>
      <c r="H626" s="7"/>
      <c r="I626" s="7"/>
      <c r="J626" s="7"/>
      <c r="K626" s="7"/>
    </row>
    <row r="627" spans="1:11" s="8" customFormat="1" ht="13.5">
      <c r="A627" s="15" t="s">
        <v>1127</v>
      </c>
      <c r="B627" s="109" t="s">
        <v>2562</v>
      </c>
      <c r="C627" s="15" t="s">
        <v>2562</v>
      </c>
      <c r="D627" s="15" t="s">
        <v>2563</v>
      </c>
      <c r="E627" s="18">
        <v>6000</v>
      </c>
      <c r="F627" s="18">
        <v>0</v>
      </c>
      <c r="G627" s="18">
        <f t="shared" si="18"/>
        <v>6000</v>
      </c>
      <c r="H627" s="7"/>
      <c r="I627" s="7"/>
      <c r="J627" s="7"/>
      <c r="K627" s="7"/>
    </row>
    <row r="628" spans="1:11" s="8" customFormat="1" ht="13.5">
      <c r="A628" s="15" t="s">
        <v>1127</v>
      </c>
      <c r="B628" s="109" t="s">
        <v>2564</v>
      </c>
      <c r="C628" s="15" t="s">
        <v>2564</v>
      </c>
      <c r="D628" s="15" t="s">
        <v>2565</v>
      </c>
      <c r="E628" s="18">
        <v>9542.5</v>
      </c>
      <c r="F628" s="18">
        <v>0</v>
      </c>
      <c r="G628" s="18">
        <f t="shared" si="18"/>
        <v>9542.5</v>
      </c>
      <c r="H628" s="7"/>
      <c r="I628" s="7"/>
      <c r="J628" s="7"/>
      <c r="K628" s="7"/>
    </row>
    <row r="629" spans="1:11" s="8" customFormat="1" ht="13.5">
      <c r="A629" s="15" t="s">
        <v>1127</v>
      </c>
      <c r="B629" s="109" t="s">
        <v>2566</v>
      </c>
      <c r="C629" s="15" t="s">
        <v>2566</v>
      </c>
      <c r="D629" s="15" t="s">
        <v>3265</v>
      </c>
      <c r="E629" s="18">
        <v>3600</v>
      </c>
      <c r="F629" s="18">
        <v>0</v>
      </c>
      <c r="G629" s="18">
        <f t="shared" si="18"/>
        <v>3600</v>
      </c>
      <c r="H629" s="7"/>
      <c r="I629" s="7"/>
      <c r="J629" s="7"/>
      <c r="K629" s="7"/>
    </row>
    <row r="630" spans="1:11" s="8" customFormat="1" ht="13.5">
      <c r="A630" s="15" t="s">
        <v>1127</v>
      </c>
      <c r="B630" s="109" t="s">
        <v>2567</v>
      </c>
      <c r="C630" s="15" t="s">
        <v>2567</v>
      </c>
      <c r="D630" s="15" t="s">
        <v>2568</v>
      </c>
      <c r="E630" s="18">
        <v>11000</v>
      </c>
      <c r="F630" s="18">
        <v>0</v>
      </c>
      <c r="G630" s="18">
        <f t="shared" si="18"/>
        <v>11000</v>
      </c>
      <c r="H630" s="7"/>
      <c r="I630" s="7"/>
      <c r="J630" s="7"/>
      <c r="K630" s="7"/>
    </row>
    <row r="631" spans="1:11" s="8" customFormat="1" ht="13.5">
      <c r="A631" s="15" t="s">
        <v>1127</v>
      </c>
      <c r="B631" s="109" t="s">
        <v>2569</v>
      </c>
      <c r="C631" s="15" t="s">
        <v>2569</v>
      </c>
      <c r="D631" s="15" t="s">
        <v>2570</v>
      </c>
      <c r="E631" s="18">
        <v>16000</v>
      </c>
      <c r="F631" s="18">
        <v>0</v>
      </c>
      <c r="G631" s="18">
        <f t="shared" si="18"/>
        <v>16000</v>
      </c>
      <c r="H631" s="7"/>
      <c r="I631" s="7"/>
      <c r="J631" s="7"/>
      <c r="K631" s="7"/>
    </row>
    <row r="632" spans="1:11" s="8" customFormat="1" ht="13.5">
      <c r="A632" s="15" t="s">
        <v>1127</v>
      </c>
      <c r="B632" s="109" t="s">
        <v>2571</v>
      </c>
      <c r="C632" s="15" t="s">
        <v>2571</v>
      </c>
      <c r="D632" s="15" t="s">
        <v>2572</v>
      </c>
      <c r="E632" s="18">
        <v>2000</v>
      </c>
      <c r="F632" s="18">
        <v>0</v>
      </c>
      <c r="G632" s="18">
        <f t="shared" si="18"/>
        <v>2000</v>
      </c>
      <c r="H632" s="7"/>
      <c r="I632" s="7"/>
      <c r="J632" s="7"/>
      <c r="K632" s="7"/>
    </row>
    <row r="633" spans="1:11" s="8" customFormat="1" ht="13.5">
      <c r="A633" s="15" t="s">
        <v>1127</v>
      </c>
      <c r="B633" s="109" t="s">
        <v>2573</v>
      </c>
      <c r="C633" s="15" t="s">
        <v>2573</v>
      </c>
      <c r="D633" s="15" t="s">
        <v>2574</v>
      </c>
      <c r="E633" s="18">
        <v>104762.31</v>
      </c>
      <c r="F633" s="18">
        <v>0</v>
      </c>
      <c r="G633" s="18">
        <f t="shared" si="18"/>
        <v>104762.31</v>
      </c>
      <c r="H633" s="7"/>
      <c r="I633" s="7"/>
      <c r="J633" s="7"/>
      <c r="K633" s="7"/>
    </row>
    <row r="634" spans="1:11" s="8" customFormat="1" ht="13.5">
      <c r="A634" s="15" t="s">
        <v>1127</v>
      </c>
      <c r="B634" s="109" t="s">
        <v>2575</v>
      </c>
      <c r="C634" s="15" t="s">
        <v>2575</v>
      </c>
      <c r="D634" s="15" t="s">
        <v>2576</v>
      </c>
      <c r="E634" s="18">
        <v>6669.82</v>
      </c>
      <c r="F634" s="18">
        <v>0</v>
      </c>
      <c r="G634" s="18">
        <f t="shared" si="18"/>
        <v>6669.82</v>
      </c>
      <c r="H634" s="7"/>
      <c r="I634" s="7"/>
      <c r="J634" s="7"/>
      <c r="K634" s="7"/>
    </row>
    <row r="635" spans="1:11" s="8" customFormat="1" ht="13.5">
      <c r="A635" s="15" t="s">
        <v>1127</v>
      </c>
      <c r="B635" s="109" t="s">
        <v>2577</v>
      </c>
      <c r="C635" s="15" t="s">
        <v>2577</v>
      </c>
      <c r="D635" s="15" t="s">
        <v>2578</v>
      </c>
      <c r="E635" s="18">
        <v>17575</v>
      </c>
      <c r="F635" s="18">
        <v>0</v>
      </c>
      <c r="G635" s="18">
        <f t="shared" si="18"/>
        <v>17575</v>
      </c>
      <c r="H635" s="7"/>
      <c r="I635" s="7"/>
      <c r="J635" s="7"/>
      <c r="K635" s="7"/>
    </row>
    <row r="636" spans="1:11" s="8" customFormat="1" ht="13.5">
      <c r="A636" s="15" t="s">
        <v>1127</v>
      </c>
      <c r="B636" s="109" t="s">
        <v>2579</v>
      </c>
      <c r="C636" s="15" t="s">
        <v>2579</v>
      </c>
      <c r="D636" s="15" t="s">
        <v>2580</v>
      </c>
      <c r="E636" s="18">
        <v>4000</v>
      </c>
      <c r="F636" s="18">
        <v>0</v>
      </c>
      <c r="G636" s="18">
        <f t="shared" si="18"/>
        <v>4000</v>
      </c>
      <c r="H636" s="7"/>
      <c r="I636" s="7"/>
      <c r="J636" s="7"/>
      <c r="K636" s="7"/>
    </row>
    <row r="637" spans="1:11" s="8" customFormat="1" ht="13.5">
      <c r="A637" s="15" t="s">
        <v>1127</v>
      </c>
      <c r="B637" s="109" t="s">
        <v>2581</v>
      </c>
      <c r="C637" s="15" t="s">
        <v>2581</v>
      </c>
      <c r="D637" s="15" t="s">
        <v>2582</v>
      </c>
      <c r="E637" s="18">
        <v>13750</v>
      </c>
      <c r="F637" s="18">
        <v>0</v>
      </c>
      <c r="G637" s="18">
        <f t="shared" si="18"/>
        <v>13750</v>
      </c>
      <c r="H637" s="7"/>
      <c r="I637" s="7"/>
      <c r="J637" s="7"/>
      <c r="K637" s="7"/>
    </row>
    <row r="638" spans="1:11" s="8" customFormat="1" ht="13.5">
      <c r="A638" s="15" t="s">
        <v>1127</v>
      </c>
      <c r="B638" s="109" t="s">
        <v>2585</v>
      </c>
      <c r="C638" s="15" t="s">
        <v>2585</v>
      </c>
      <c r="D638" s="15" t="s">
        <v>2586</v>
      </c>
      <c r="E638" s="18">
        <v>50524.12</v>
      </c>
      <c r="F638" s="18">
        <v>0</v>
      </c>
      <c r="G638" s="18">
        <f t="shared" si="18"/>
        <v>50524.12</v>
      </c>
      <c r="H638" s="7"/>
      <c r="I638" s="7"/>
      <c r="J638" s="7"/>
      <c r="K638" s="7"/>
    </row>
    <row r="639" spans="1:11" s="8" customFormat="1" ht="13.5">
      <c r="A639" s="15" t="s">
        <v>1127</v>
      </c>
      <c r="B639" s="109" t="s">
        <v>2587</v>
      </c>
      <c r="C639" s="15" t="s">
        <v>2587</v>
      </c>
      <c r="D639" s="15" t="s">
        <v>2588</v>
      </c>
      <c r="E639" s="18">
        <v>3760</v>
      </c>
      <c r="F639" s="18">
        <v>0</v>
      </c>
      <c r="G639" s="18">
        <f t="shared" si="18"/>
        <v>3760</v>
      </c>
      <c r="H639" s="7"/>
      <c r="I639" s="7"/>
      <c r="J639" s="7"/>
      <c r="K639" s="7"/>
    </row>
    <row r="640" spans="1:11" s="8" customFormat="1" ht="13.5">
      <c r="A640" s="15" t="s">
        <v>1127</v>
      </c>
      <c r="B640" s="109" t="s">
        <v>2589</v>
      </c>
      <c r="C640" s="15" t="s">
        <v>2589</v>
      </c>
      <c r="D640" s="15" t="s">
        <v>2590</v>
      </c>
      <c r="E640" s="18">
        <v>2000</v>
      </c>
      <c r="F640" s="18">
        <v>0</v>
      </c>
      <c r="G640" s="18">
        <f t="shared" si="18"/>
        <v>2000</v>
      </c>
      <c r="H640" s="7"/>
      <c r="I640" s="7"/>
      <c r="J640" s="7"/>
      <c r="K640" s="7"/>
    </row>
    <row r="641" spans="1:11" s="8" customFormat="1" ht="13.5">
      <c r="A641" s="15" t="s">
        <v>1127</v>
      </c>
      <c r="B641" s="109" t="s">
        <v>2591</v>
      </c>
      <c r="C641" s="15" t="s">
        <v>2591</v>
      </c>
      <c r="D641" s="15" t="s">
        <v>2592</v>
      </c>
      <c r="E641" s="18">
        <v>2000</v>
      </c>
      <c r="F641" s="18">
        <v>0</v>
      </c>
      <c r="G641" s="18">
        <f t="shared" si="18"/>
        <v>2000</v>
      </c>
      <c r="H641" s="7"/>
      <c r="I641" s="7"/>
      <c r="J641" s="7"/>
      <c r="K641" s="7"/>
    </row>
    <row r="642" spans="1:11" s="8" customFormat="1" ht="13.5">
      <c r="A642" s="15" t="s">
        <v>1127</v>
      </c>
      <c r="B642" s="109" t="s">
        <v>2593</v>
      </c>
      <c r="C642" s="15" t="s">
        <v>2593</v>
      </c>
      <c r="D642" s="15" t="s">
        <v>2594</v>
      </c>
      <c r="E642" s="18">
        <v>6000</v>
      </c>
      <c r="F642" s="18">
        <v>0</v>
      </c>
      <c r="G642" s="18">
        <f t="shared" si="18"/>
        <v>6000</v>
      </c>
      <c r="H642" s="7"/>
      <c r="I642" s="7"/>
      <c r="J642" s="7"/>
      <c r="K642" s="7"/>
    </row>
    <row r="643" spans="1:11" s="8" customFormat="1" ht="13.5">
      <c r="A643" s="113"/>
      <c r="B643" s="15"/>
      <c r="C643" s="15"/>
      <c r="D643" s="108" t="s">
        <v>3886</v>
      </c>
      <c r="E643" s="50">
        <f>SUM(E610:E642)</f>
        <v>728833.69</v>
      </c>
      <c r="F643" s="50">
        <f>SUM(F610:F642)</f>
        <v>0</v>
      </c>
      <c r="G643" s="50">
        <f>SUM(G610:G642)</f>
        <v>728833.69</v>
      </c>
      <c r="H643" s="7"/>
      <c r="I643" s="7"/>
      <c r="J643" s="7"/>
      <c r="K643" s="7"/>
    </row>
    <row r="644" spans="1:11" s="8" customFormat="1" ht="13.5">
      <c r="A644" s="15" t="s">
        <v>1143</v>
      </c>
      <c r="B644" s="109" t="s">
        <v>2526</v>
      </c>
      <c r="C644" s="15" t="s">
        <v>3464</v>
      </c>
      <c r="D644" s="15" t="s">
        <v>3524</v>
      </c>
      <c r="E644" s="34">
        <v>2186.93</v>
      </c>
      <c r="F644" s="34">
        <v>0</v>
      </c>
      <c r="G644" s="34">
        <f aca="true" t="shared" si="19" ref="G644:G652">+E644-F644</f>
        <v>2186.93</v>
      </c>
      <c r="H644" s="7"/>
      <c r="I644" s="7"/>
      <c r="J644" s="7"/>
      <c r="K644" s="7"/>
    </row>
    <row r="645" spans="1:11" s="8" customFormat="1" ht="13.5">
      <c r="A645" s="15" t="s">
        <v>1143</v>
      </c>
      <c r="B645" s="109" t="s">
        <v>2528</v>
      </c>
      <c r="C645" s="15" t="s">
        <v>4579</v>
      </c>
      <c r="D645" s="15" t="s">
        <v>3525</v>
      </c>
      <c r="E645" s="18">
        <v>300</v>
      </c>
      <c r="F645" s="18">
        <v>0</v>
      </c>
      <c r="G645" s="18">
        <f t="shared" si="19"/>
        <v>300</v>
      </c>
      <c r="H645" s="7"/>
      <c r="I645" s="7"/>
      <c r="J645" s="7"/>
      <c r="K645" s="7"/>
    </row>
    <row r="646" spans="1:11" s="8" customFormat="1" ht="13.5">
      <c r="A646" s="15" t="s">
        <v>1143</v>
      </c>
      <c r="B646" s="109" t="s">
        <v>2626</v>
      </c>
      <c r="C646" s="15" t="s">
        <v>4580</v>
      </c>
      <c r="D646" s="15" t="s">
        <v>3526</v>
      </c>
      <c r="E646" s="18">
        <v>5000</v>
      </c>
      <c r="F646" s="18">
        <v>0</v>
      </c>
      <c r="G646" s="18">
        <f t="shared" si="19"/>
        <v>5000</v>
      </c>
      <c r="H646" s="7"/>
      <c r="I646" s="7"/>
      <c r="J646" s="7"/>
      <c r="K646" s="7"/>
    </row>
    <row r="647" spans="1:11" s="8" customFormat="1" ht="13.5">
      <c r="A647" s="15" t="s">
        <v>1143</v>
      </c>
      <c r="B647" s="109" t="s">
        <v>2627</v>
      </c>
      <c r="C647" s="15" t="s">
        <v>3468</v>
      </c>
      <c r="D647" s="15" t="s">
        <v>3527</v>
      </c>
      <c r="E647" s="18">
        <v>1000</v>
      </c>
      <c r="F647" s="18">
        <v>0</v>
      </c>
      <c r="G647" s="18">
        <f t="shared" si="19"/>
        <v>1000</v>
      </c>
      <c r="H647" s="7"/>
      <c r="I647" s="7"/>
      <c r="J647" s="7"/>
      <c r="K647" s="7"/>
    </row>
    <row r="648" spans="1:11" s="8" customFormat="1" ht="13.5">
      <c r="A648" s="15" t="s">
        <v>1143</v>
      </c>
      <c r="B648" s="109" t="s">
        <v>2628</v>
      </c>
      <c r="C648" s="15" t="s">
        <v>4582</v>
      </c>
      <c r="D648" s="15" t="s">
        <v>3528</v>
      </c>
      <c r="E648" s="18">
        <v>2508.4</v>
      </c>
      <c r="F648" s="18">
        <v>0</v>
      </c>
      <c r="G648" s="18">
        <f t="shared" si="19"/>
        <v>2508.4</v>
      </c>
      <c r="H648" s="7"/>
      <c r="I648" s="7"/>
      <c r="J648" s="7"/>
      <c r="K648" s="7"/>
    </row>
    <row r="649" spans="1:11" s="8" customFormat="1" ht="13.5">
      <c r="A649" s="15" t="s">
        <v>1143</v>
      </c>
      <c r="B649" s="109" t="s">
        <v>2629</v>
      </c>
      <c r="C649" s="15" t="s">
        <v>4584</v>
      </c>
      <c r="D649" s="15" t="s">
        <v>3529</v>
      </c>
      <c r="E649" s="18">
        <v>1000</v>
      </c>
      <c r="F649" s="18">
        <v>0</v>
      </c>
      <c r="G649" s="18">
        <f t="shared" si="19"/>
        <v>1000</v>
      </c>
      <c r="H649" s="7"/>
      <c r="I649" s="7"/>
      <c r="J649" s="7"/>
      <c r="K649" s="7"/>
    </row>
    <row r="650" spans="1:11" s="8" customFormat="1" ht="13.5">
      <c r="A650" s="15" t="s">
        <v>1143</v>
      </c>
      <c r="B650" s="109" t="s">
        <v>2630</v>
      </c>
      <c r="C650" s="15" t="s">
        <v>3475</v>
      </c>
      <c r="D650" s="15" t="s">
        <v>3530</v>
      </c>
      <c r="E650" s="18">
        <v>300</v>
      </c>
      <c r="F650" s="18">
        <v>0</v>
      </c>
      <c r="G650" s="18">
        <f t="shared" si="19"/>
        <v>300</v>
      </c>
      <c r="H650" s="7"/>
      <c r="I650" s="7"/>
      <c r="J650" s="7"/>
      <c r="K650" s="7"/>
    </row>
    <row r="651" spans="1:11" s="8" customFormat="1" ht="13.5">
      <c r="A651" s="15" t="s">
        <v>1143</v>
      </c>
      <c r="B651" s="109" t="s">
        <v>2631</v>
      </c>
      <c r="C651" s="15" t="s">
        <v>4586</v>
      </c>
      <c r="D651" s="15" t="s">
        <v>3531</v>
      </c>
      <c r="E651" s="18">
        <v>17200</v>
      </c>
      <c r="F651" s="18">
        <v>0</v>
      </c>
      <c r="G651" s="18">
        <f t="shared" si="19"/>
        <v>17200</v>
      </c>
      <c r="H651" s="7"/>
      <c r="I651" s="7"/>
      <c r="J651" s="7"/>
      <c r="K651" s="7"/>
    </row>
    <row r="652" spans="1:11" s="8" customFormat="1" ht="13.5">
      <c r="A652" s="15" t="s">
        <v>1143</v>
      </c>
      <c r="B652" s="109" t="s">
        <v>2633</v>
      </c>
      <c r="C652" s="15" t="s">
        <v>3509</v>
      </c>
      <c r="D652" s="15" t="s">
        <v>3532</v>
      </c>
      <c r="E652" s="18">
        <v>500</v>
      </c>
      <c r="F652" s="18">
        <v>0</v>
      </c>
      <c r="G652" s="18">
        <f t="shared" si="19"/>
        <v>500</v>
      </c>
      <c r="H652" s="7"/>
      <c r="I652" s="7"/>
      <c r="J652" s="7"/>
      <c r="K652" s="7"/>
    </row>
    <row r="653" spans="1:11" s="8" customFormat="1" ht="13.5">
      <c r="A653" s="113"/>
      <c r="B653" s="15"/>
      <c r="C653" s="15"/>
      <c r="D653" s="108" t="s">
        <v>3886</v>
      </c>
      <c r="E653" s="50">
        <f>SUM(E644:E652)</f>
        <v>29995.33</v>
      </c>
      <c r="F653" s="50">
        <f>SUM(F644:F652)</f>
        <v>0</v>
      </c>
      <c r="G653" s="50">
        <f>SUM(G644:G652)</f>
        <v>29995.33</v>
      </c>
      <c r="H653" s="7"/>
      <c r="I653" s="7"/>
      <c r="J653" s="7"/>
      <c r="K653" s="7"/>
    </row>
    <row r="654" spans="1:11" s="8" customFormat="1" ht="13.5">
      <c r="A654" s="15" t="s">
        <v>1144</v>
      </c>
      <c r="B654" s="109" t="s">
        <v>2528</v>
      </c>
      <c r="C654" s="15" t="s">
        <v>4579</v>
      </c>
      <c r="D654" s="15" t="s">
        <v>3539</v>
      </c>
      <c r="E654" s="34">
        <v>15000</v>
      </c>
      <c r="F654" s="34">
        <v>0</v>
      </c>
      <c r="G654" s="34">
        <f aca="true" t="shared" si="20" ref="G654:G661">+E654-F654</f>
        <v>15000</v>
      </c>
      <c r="H654" s="7"/>
      <c r="I654" s="7"/>
      <c r="J654" s="7"/>
      <c r="K654" s="7"/>
    </row>
    <row r="655" spans="1:11" s="8" customFormat="1" ht="13.5">
      <c r="A655" s="15" t="s">
        <v>1144</v>
      </c>
      <c r="B655" s="109" t="s">
        <v>2626</v>
      </c>
      <c r="C655" s="15" t="s">
        <v>4580</v>
      </c>
      <c r="D655" s="15" t="s">
        <v>3540</v>
      </c>
      <c r="E655" s="18">
        <v>10000</v>
      </c>
      <c r="F655" s="18">
        <v>0</v>
      </c>
      <c r="G655" s="18">
        <f t="shared" si="20"/>
        <v>10000</v>
      </c>
      <c r="H655" s="7"/>
      <c r="I655" s="7"/>
      <c r="J655" s="7"/>
      <c r="K655" s="7"/>
    </row>
    <row r="656" spans="1:11" s="8" customFormat="1" ht="13.5">
      <c r="A656" s="15" t="s">
        <v>1144</v>
      </c>
      <c r="B656" s="109" t="s">
        <v>2628</v>
      </c>
      <c r="C656" s="15" t="s">
        <v>4582</v>
      </c>
      <c r="D656" s="15" t="s">
        <v>3042</v>
      </c>
      <c r="E656" s="18">
        <v>20000</v>
      </c>
      <c r="F656" s="18">
        <v>0</v>
      </c>
      <c r="G656" s="18">
        <f t="shared" si="20"/>
        <v>20000</v>
      </c>
      <c r="H656" s="7"/>
      <c r="I656" s="7"/>
      <c r="J656" s="7"/>
      <c r="K656" s="7"/>
    </row>
    <row r="657" spans="1:11" s="8" customFormat="1" ht="13.5">
      <c r="A657" s="15" t="s">
        <v>1144</v>
      </c>
      <c r="B657" s="109" t="s">
        <v>2629</v>
      </c>
      <c r="C657" s="15" t="s">
        <v>4584</v>
      </c>
      <c r="D657" s="15" t="s">
        <v>3541</v>
      </c>
      <c r="E657" s="18">
        <v>6973.54</v>
      </c>
      <c r="F657" s="18">
        <v>0</v>
      </c>
      <c r="G657" s="18">
        <f t="shared" si="20"/>
        <v>6973.54</v>
      </c>
      <c r="H657" s="7"/>
      <c r="I657" s="7"/>
      <c r="J657" s="7"/>
      <c r="K657" s="7"/>
    </row>
    <row r="658" spans="1:11" s="8" customFormat="1" ht="13.5">
      <c r="A658" s="15" t="s">
        <v>1144</v>
      </c>
      <c r="B658" s="109" t="s">
        <v>2630</v>
      </c>
      <c r="C658" s="15" t="s">
        <v>3475</v>
      </c>
      <c r="D658" s="15" t="s">
        <v>3542</v>
      </c>
      <c r="E658" s="18">
        <v>6000</v>
      </c>
      <c r="F658" s="18">
        <v>0</v>
      </c>
      <c r="G658" s="18">
        <f t="shared" si="20"/>
        <v>6000</v>
      </c>
      <c r="H658" s="7"/>
      <c r="I658" s="7"/>
      <c r="J658" s="7"/>
      <c r="K658" s="7"/>
    </row>
    <row r="659" spans="1:11" s="8" customFormat="1" ht="13.5">
      <c r="A659" s="15" t="s">
        <v>1144</v>
      </c>
      <c r="B659" s="109" t="s">
        <v>2631</v>
      </c>
      <c r="C659" s="15" t="s">
        <v>4586</v>
      </c>
      <c r="D659" s="15" t="s">
        <v>3543</v>
      </c>
      <c r="E659" s="18">
        <v>298094.31</v>
      </c>
      <c r="F659" s="18">
        <v>191020.27</v>
      </c>
      <c r="G659" s="18">
        <f t="shared" si="20"/>
        <v>107074.04000000001</v>
      </c>
      <c r="H659" s="7"/>
      <c r="I659" s="7"/>
      <c r="J659" s="7"/>
      <c r="K659" s="7"/>
    </row>
    <row r="660" spans="1:11" s="8" customFormat="1" ht="13.5">
      <c r="A660" s="15" t="s">
        <v>1144</v>
      </c>
      <c r="B660" s="109" t="s">
        <v>2632</v>
      </c>
      <c r="C660" s="15" t="s">
        <v>3478</v>
      </c>
      <c r="D660" s="15" t="s">
        <v>3544</v>
      </c>
      <c r="E660" s="18">
        <v>10000</v>
      </c>
      <c r="F660" s="18">
        <v>0</v>
      </c>
      <c r="G660" s="18">
        <f t="shared" si="20"/>
        <v>10000</v>
      </c>
      <c r="H660" s="7"/>
      <c r="I660" s="7"/>
      <c r="J660" s="7"/>
      <c r="K660" s="7"/>
    </row>
    <row r="661" spans="1:11" s="8" customFormat="1" ht="13.5">
      <c r="A661" s="15" t="s">
        <v>1144</v>
      </c>
      <c r="B661" s="109" t="s">
        <v>2634</v>
      </c>
      <c r="C661" s="15" t="s">
        <v>4588</v>
      </c>
      <c r="D661" s="15" t="s">
        <v>3545</v>
      </c>
      <c r="E661" s="18">
        <v>10000</v>
      </c>
      <c r="F661" s="18">
        <v>0</v>
      </c>
      <c r="G661" s="18">
        <f t="shared" si="20"/>
        <v>10000</v>
      </c>
      <c r="H661" s="7"/>
      <c r="I661" s="7"/>
      <c r="J661" s="7"/>
      <c r="K661" s="7"/>
    </row>
    <row r="662" spans="1:11" s="8" customFormat="1" ht="13.5">
      <c r="A662" s="113"/>
      <c r="B662" s="15"/>
      <c r="C662" s="15"/>
      <c r="D662" s="108" t="s">
        <v>3886</v>
      </c>
      <c r="E662" s="50">
        <f>SUM(E654:E661)</f>
        <v>376067.85</v>
      </c>
      <c r="F662" s="50">
        <f>SUM(F654:F661)</f>
        <v>191020.27</v>
      </c>
      <c r="G662" s="50">
        <f>SUM(G654:G661)</f>
        <v>185047.58000000002</v>
      </c>
      <c r="H662" s="7"/>
      <c r="I662" s="7"/>
      <c r="J662" s="7"/>
      <c r="K662" s="7"/>
    </row>
    <row r="663" spans="1:11" s="8" customFormat="1" ht="13.5">
      <c r="A663" s="15" t="s">
        <v>1145</v>
      </c>
      <c r="B663" s="109" t="s">
        <v>2526</v>
      </c>
      <c r="C663" s="15" t="s">
        <v>3464</v>
      </c>
      <c r="D663" s="15" t="s">
        <v>3572</v>
      </c>
      <c r="E663" s="34">
        <v>54800</v>
      </c>
      <c r="F663" s="34">
        <v>0</v>
      </c>
      <c r="G663" s="34">
        <f aca="true" t="shared" si="21" ref="G663:G673">+E663-F663</f>
        <v>54800</v>
      </c>
      <c r="H663" s="7"/>
      <c r="I663" s="7"/>
      <c r="J663" s="7"/>
      <c r="K663" s="7"/>
    </row>
    <row r="664" spans="1:11" s="8" customFormat="1" ht="13.5">
      <c r="A664" s="15" t="s">
        <v>1145</v>
      </c>
      <c r="B664" s="109" t="s">
        <v>2626</v>
      </c>
      <c r="C664" s="15" t="s">
        <v>4580</v>
      </c>
      <c r="D664" s="15" t="s">
        <v>3573</v>
      </c>
      <c r="E664" s="18">
        <v>22500</v>
      </c>
      <c r="F664" s="18">
        <v>0</v>
      </c>
      <c r="G664" s="18">
        <f t="shared" si="21"/>
        <v>22500</v>
      </c>
      <c r="H664" s="7"/>
      <c r="I664" s="7"/>
      <c r="J664" s="7"/>
      <c r="K664" s="7"/>
    </row>
    <row r="665" spans="1:11" s="8" customFormat="1" ht="13.5">
      <c r="A665" s="15" t="s">
        <v>1145</v>
      </c>
      <c r="B665" s="109" t="s">
        <v>2627</v>
      </c>
      <c r="C665" s="15" t="s">
        <v>3468</v>
      </c>
      <c r="D665" s="15" t="s">
        <v>3574</v>
      </c>
      <c r="E665" s="18">
        <v>7618.85</v>
      </c>
      <c r="F665" s="18">
        <v>0</v>
      </c>
      <c r="G665" s="18">
        <f t="shared" si="21"/>
        <v>7618.85</v>
      </c>
      <c r="H665" s="7"/>
      <c r="I665" s="7"/>
      <c r="J665" s="7"/>
      <c r="K665" s="7"/>
    </row>
    <row r="666" spans="1:11" s="8" customFormat="1" ht="13.5">
      <c r="A666" s="15" t="s">
        <v>1145</v>
      </c>
      <c r="B666" s="109" t="s">
        <v>2628</v>
      </c>
      <c r="C666" s="15" t="s">
        <v>4582</v>
      </c>
      <c r="D666" s="15" t="s">
        <v>4757</v>
      </c>
      <c r="E666" s="18">
        <v>20000</v>
      </c>
      <c r="F666" s="18">
        <v>0</v>
      </c>
      <c r="G666" s="18">
        <f t="shared" si="21"/>
        <v>20000</v>
      </c>
      <c r="H666" s="7"/>
      <c r="I666" s="7"/>
      <c r="J666" s="7"/>
      <c r="K666" s="7"/>
    </row>
    <row r="667" spans="1:11" s="8" customFormat="1" ht="13.5">
      <c r="A667" s="15" t="s">
        <v>1145</v>
      </c>
      <c r="B667" s="109" t="s">
        <v>2629</v>
      </c>
      <c r="C667" s="15" t="s">
        <v>4584</v>
      </c>
      <c r="D667" s="15" t="s">
        <v>3575</v>
      </c>
      <c r="E667" s="18">
        <v>121.18</v>
      </c>
      <c r="F667" s="18">
        <v>0</v>
      </c>
      <c r="G667" s="18">
        <f t="shared" si="21"/>
        <v>121.18</v>
      </c>
      <c r="H667" s="7"/>
      <c r="I667" s="7"/>
      <c r="J667" s="7"/>
      <c r="K667" s="7"/>
    </row>
    <row r="668" spans="1:11" s="8" customFormat="1" ht="13.5">
      <c r="A668" s="15" t="s">
        <v>1145</v>
      </c>
      <c r="B668" s="109" t="s">
        <v>2630</v>
      </c>
      <c r="C668" s="15" t="s">
        <v>3475</v>
      </c>
      <c r="D668" s="15" t="s">
        <v>3455</v>
      </c>
      <c r="E668" s="18">
        <v>8183.75</v>
      </c>
      <c r="F668" s="18">
        <v>0</v>
      </c>
      <c r="G668" s="18">
        <f t="shared" si="21"/>
        <v>8183.75</v>
      </c>
      <c r="H668" s="7"/>
      <c r="I668" s="7"/>
      <c r="J668" s="7"/>
      <c r="K668" s="7"/>
    </row>
    <row r="669" spans="1:11" s="8" customFormat="1" ht="13.5">
      <c r="A669" s="15" t="s">
        <v>1145</v>
      </c>
      <c r="B669" s="109" t="s">
        <v>2631</v>
      </c>
      <c r="C669" s="15" t="s">
        <v>4586</v>
      </c>
      <c r="D669" s="15" t="s">
        <v>3576</v>
      </c>
      <c r="E669" s="18">
        <v>6526</v>
      </c>
      <c r="F669" s="18">
        <v>0</v>
      </c>
      <c r="G669" s="18">
        <f t="shared" si="21"/>
        <v>6526</v>
      </c>
      <c r="H669" s="7"/>
      <c r="I669" s="7"/>
      <c r="J669" s="7"/>
      <c r="K669" s="7"/>
    </row>
    <row r="670" spans="1:11" s="8" customFormat="1" ht="13.5">
      <c r="A670" s="15" t="s">
        <v>1145</v>
      </c>
      <c r="B670" s="109" t="s">
        <v>2632</v>
      </c>
      <c r="C670" s="15" t="s">
        <v>3478</v>
      </c>
      <c r="D670" s="15" t="s">
        <v>3577</v>
      </c>
      <c r="E670" s="18">
        <v>54800</v>
      </c>
      <c r="F670" s="18">
        <v>0</v>
      </c>
      <c r="G670" s="18">
        <f t="shared" si="21"/>
        <v>54800</v>
      </c>
      <c r="H670" s="7"/>
      <c r="I670" s="7"/>
      <c r="J670" s="7"/>
      <c r="K670" s="7"/>
    </row>
    <row r="671" spans="1:11" s="8" customFormat="1" ht="13.5">
      <c r="A671" s="15" t="s">
        <v>1145</v>
      </c>
      <c r="B671" s="109" t="s">
        <v>2633</v>
      </c>
      <c r="C671" s="15" t="s">
        <v>3509</v>
      </c>
      <c r="D671" s="15" t="s">
        <v>3578</v>
      </c>
      <c r="E671" s="18">
        <v>123857.21</v>
      </c>
      <c r="F671" s="18">
        <v>0</v>
      </c>
      <c r="G671" s="18">
        <f t="shared" si="21"/>
        <v>123857.21</v>
      </c>
      <c r="H671" s="7"/>
      <c r="I671" s="7"/>
      <c r="J671" s="7"/>
      <c r="K671" s="7"/>
    </row>
    <row r="672" spans="1:11" s="8" customFormat="1" ht="13.5">
      <c r="A672" s="15" t="s">
        <v>1145</v>
      </c>
      <c r="B672" s="109" t="s">
        <v>2634</v>
      </c>
      <c r="C672" s="15" t="s">
        <v>4588</v>
      </c>
      <c r="D672" s="15" t="s">
        <v>3579</v>
      </c>
      <c r="E672" s="18">
        <v>71431.3</v>
      </c>
      <c r="F672" s="18">
        <v>0</v>
      </c>
      <c r="G672" s="18">
        <f t="shared" si="21"/>
        <v>71431.3</v>
      </c>
      <c r="H672" s="7"/>
      <c r="I672" s="7"/>
      <c r="J672" s="7"/>
      <c r="K672" s="7"/>
    </row>
    <row r="673" spans="1:11" s="8" customFormat="1" ht="13.5">
      <c r="A673" s="15" t="s">
        <v>1145</v>
      </c>
      <c r="B673" s="109" t="s">
        <v>2635</v>
      </c>
      <c r="C673" s="15" t="s">
        <v>3533</v>
      </c>
      <c r="D673" s="15" t="s">
        <v>3580</v>
      </c>
      <c r="E673" s="18">
        <v>475</v>
      </c>
      <c r="F673" s="18">
        <v>0</v>
      </c>
      <c r="G673" s="18">
        <f t="shared" si="21"/>
        <v>475</v>
      </c>
      <c r="H673" s="7"/>
      <c r="I673" s="7"/>
      <c r="J673" s="7"/>
      <c r="K673" s="7"/>
    </row>
    <row r="674" spans="1:11" s="8" customFormat="1" ht="13.5">
      <c r="A674" s="113"/>
      <c r="B674" s="15"/>
      <c r="C674" s="15"/>
      <c r="D674" s="108" t="s">
        <v>3886</v>
      </c>
      <c r="E674" s="50">
        <f>SUM(E663:E673)</f>
        <v>370313.29</v>
      </c>
      <c r="F674" s="50">
        <f>SUM(F663:F673)</f>
        <v>0</v>
      </c>
      <c r="G674" s="50">
        <f>SUM(G663:G673)</f>
        <v>370313.29</v>
      </c>
      <c r="H674" s="7"/>
      <c r="I674" s="7"/>
      <c r="J674" s="7"/>
      <c r="K674" s="7"/>
    </row>
    <row r="675" spans="1:11" s="8" customFormat="1" ht="13.5">
      <c r="A675" s="15" t="s">
        <v>1128</v>
      </c>
      <c r="B675" s="109" t="s">
        <v>2526</v>
      </c>
      <c r="C675" s="15" t="s">
        <v>3464</v>
      </c>
      <c r="D675" s="15" t="s">
        <v>3585</v>
      </c>
      <c r="E675" s="34">
        <v>1800</v>
      </c>
      <c r="F675" s="34">
        <v>0</v>
      </c>
      <c r="G675" s="34">
        <f aca="true" t="shared" si="22" ref="G675:G694">+E675-F675</f>
        <v>1800</v>
      </c>
      <c r="H675" s="7"/>
      <c r="I675" s="7"/>
      <c r="J675" s="7"/>
      <c r="K675" s="7"/>
    </row>
    <row r="676" spans="1:11" s="8" customFormat="1" ht="13.5">
      <c r="A676" s="15" t="s">
        <v>1128</v>
      </c>
      <c r="B676" s="109" t="s">
        <v>2528</v>
      </c>
      <c r="C676" s="15" t="s">
        <v>4579</v>
      </c>
      <c r="D676" s="15" t="s">
        <v>3586</v>
      </c>
      <c r="E676" s="18">
        <v>788.77</v>
      </c>
      <c r="F676" s="18">
        <v>564.37</v>
      </c>
      <c r="G676" s="18">
        <f t="shared" si="22"/>
        <v>224.39999999999998</v>
      </c>
      <c r="H676" s="7"/>
      <c r="I676" s="7"/>
      <c r="J676" s="7"/>
      <c r="K676" s="7"/>
    </row>
    <row r="677" spans="1:11" s="8" customFormat="1" ht="13.5">
      <c r="A677" s="15" t="s">
        <v>1128</v>
      </c>
      <c r="B677" s="109" t="s">
        <v>2626</v>
      </c>
      <c r="C677" s="15" t="s">
        <v>4580</v>
      </c>
      <c r="D677" s="15" t="s">
        <v>3587</v>
      </c>
      <c r="E677" s="18">
        <v>1200</v>
      </c>
      <c r="F677" s="18">
        <v>0</v>
      </c>
      <c r="G677" s="18">
        <f t="shared" si="22"/>
        <v>1200</v>
      </c>
      <c r="H677" s="7"/>
      <c r="I677" s="7"/>
      <c r="J677" s="7"/>
      <c r="K677" s="7"/>
    </row>
    <row r="678" spans="1:11" s="8" customFormat="1" ht="13.5">
      <c r="A678" s="15" t="s">
        <v>1128</v>
      </c>
      <c r="B678" s="109" t="s">
        <v>2627</v>
      </c>
      <c r="C678" s="15" t="s">
        <v>3468</v>
      </c>
      <c r="D678" s="15" t="s">
        <v>3588</v>
      </c>
      <c r="E678" s="18">
        <v>1000</v>
      </c>
      <c r="F678" s="18">
        <v>0</v>
      </c>
      <c r="G678" s="18">
        <f t="shared" si="22"/>
        <v>1000</v>
      </c>
      <c r="H678" s="7"/>
      <c r="I678" s="7"/>
      <c r="J678" s="7"/>
      <c r="K678" s="7"/>
    </row>
    <row r="679" spans="1:11" s="8" customFormat="1" ht="13.5">
      <c r="A679" s="15" t="s">
        <v>1128</v>
      </c>
      <c r="B679" s="109" t="s">
        <v>2628</v>
      </c>
      <c r="C679" s="15" t="s">
        <v>4582</v>
      </c>
      <c r="D679" s="15" t="s">
        <v>3589</v>
      </c>
      <c r="E679" s="18">
        <v>3150</v>
      </c>
      <c r="F679" s="18">
        <v>0</v>
      </c>
      <c r="G679" s="18">
        <f t="shared" si="22"/>
        <v>3150</v>
      </c>
      <c r="H679" s="7"/>
      <c r="I679" s="7"/>
      <c r="J679" s="7"/>
      <c r="K679" s="7"/>
    </row>
    <row r="680" spans="1:11" s="8" customFormat="1" ht="13.5">
      <c r="A680" s="15" t="s">
        <v>1128</v>
      </c>
      <c r="B680" s="109" t="s">
        <v>2629</v>
      </c>
      <c r="C680" s="15" t="s">
        <v>4584</v>
      </c>
      <c r="D680" s="15" t="s">
        <v>3590</v>
      </c>
      <c r="E680" s="18">
        <v>150</v>
      </c>
      <c r="F680" s="18">
        <v>0</v>
      </c>
      <c r="G680" s="18">
        <f t="shared" si="22"/>
        <v>150</v>
      </c>
      <c r="H680" s="7"/>
      <c r="I680" s="7"/>
      <c r="J680" s="7"/>
      <c r="K680" s="7"/>
    </row>
    <row r="681" spans="1:11" s="8" customFormat="1" ht="13.5">
      <c r="A681" s="15" t="s">
        <v>1128</v>
      </c>
      <c r="B681" s="109" t="s">
        <v>2630</v>
      </c>
      <c r="C681" s="15" t="s">
        <v>3475</v>
      </c>
      <c r="D681" s="15" t="s">
        <v>3021</v>
      </c>
      <c r="E681" s="18">
        <v>11905.96</v>
      </c>
      <c r="F681" s="18">
        <v>0</v>
      </c>
      <c r="G681" s="18">
        <f t="shared" si="22"/>
        <v>11905.96</v>
      </c>
      <c r="H681" s="7"/>
      <c r="I681" s="7"/>
      <c r="J681" s="7"/>
      <c r="K681" s="7"/>
    </row>
    <row r="682" spans="1:11" s="8" customFormat="1" ht="13.5">
      <c r="A682" s="15" t="s">
        <v>1128</v>
      </c>
      <c r="B682" s="109" t="s">
        <v>2632</v>
      </c>
      <c r="C682" s="15" t="s">
        <v>3478</v>
      </c>
      <c r="D682" s="15" t="s">
        <v>3591</v>
      </c>
      <c r="E682" s="18">
        <v>1601.38</v>
      </c>
      <c r="F682" s="18">
        <v>0</v>
      </c>
      <c r="G682" s="18">
        <f t="shared" si="22"/>
        <v>1601.38</v>
      </c>
      <c r="H682" s="7"/>
      <c r="I682" s="7"/>
      <c r="J682" s="7"/>
      <c r="K682" s="7"/>
    </row>
    <row r="683" spans="1:11" s="8" customFormat="1" ht="13.5">
      <c r="A683" s="15" t="s">
        <v>1128</v>
      </c>
      <c r="B683" s="109" t="s">
        <v>2633</v>
      </c>
      <c r="C683" s="15" t="s">
        <v>3509</v>
      </c>
      <c r="D683" s="15" t="s">
        <v>3592</v>
      </c>
      <c r="E683" s="18">
        <v>44176.33</v>
      </c>
      <c r="F683" s="18">
        <v>0</v>
      </c>
      <c r="G683" s="18">
        <f t="shared" si="22"/>
        <v>44176.33</v>
      </c>
      <c r="H683" s="7"/>
      <c r="I683" s="7"/>
      <c r="J683" s="7"/>
      <c r="K683" s="7"/>
    </row>
    <row r="684" spans="1:11" s="8" customFormat="1" ht="13.5">
      <c r="A684" s="15" t="s">
        <v>1128</v>
      </c>
      <c r="B684" s="109" t="s">
        <v>2634</v>
      </c>
      <c r="C684" s="15" t="s">
        <v>4588</v>
      </c>
      <c r="D684" s="15" t="s">
        <v>3593</v>
      </c>
      <c r="E684" s="18">
        <v>30.7</v>
      </c>
      <c r="F684" s="18">
        <v>0</v>
      </c>
      <c r="G684" s="18">
        <f t="shared" si="22"/>
        <v>30.7</v>
      </c>
      <c r="H684" s="7"/>
      <c r="I684" s="7"/>
      <c r="J684" s="7"/>
      <c r="K684" s="7"/>
    </row>
    <row r="685" spans="1:11" s="8" customFormat="1" ht="13.5">
      <c r="A685" s="15" t="s">
        <v>1128</v>
      </c>
      <c r="B685" s="109" t="s">
        <v>2635</v>
      </c>
      <c r="C685" s="15" t="s">
        <v>3533</v>
      </c>
      <c r="D685" s="15" t="s">
        <v>3594</v>
      </c>
      <c r="E685" s="18">
        <v>1384</v>
      </c>
      <c r="F685" s="18">
        <v>0</v>
      </c>
      <c r="G685" s="18">
        <f t="shared" si="22"/>
        <v>1384</v>
      </c>
      <c r="H685" s="7"/>
      <c r="I685" s="7"/>
      <c r="J685" s="7"/>
      <c r="K685" s="7"/>
    </row>
    <row r="686" spans="1:11" s="8" customFormat="1" ht="13.5">
      <c r="A686" s="15" t="s">
        <v>1128</v>
      </c>
      <c r="B686" s="109" t="s">
        <v>2636</v>
      </c>
      <c r="C686" s="15" t="s">
        <v>3485</v>
      </c>
      <c r="D686" s="15" t="s">
        <v>3595</v>
      </c>
      <c r="E686" s="18">
        <v>3447.79</v>
      </c>
      <c r="F686" s="18">
        <v>0</v>
      </c>
      <c r="G686" s="18">
        <f t="shared" si="22"/>
        <v>3447.79</v>
      </c>
      <c r="H686" s="7"/>
      <c r="I686" s="7"/>
      <c r="J686" s="7"/>
      <c r="K686" s="7"/>
    </row>
    <row r="687" spans="1:11" s="8" customFormat="1" ht="13.5">
      <c r="A687" s="15" t="s">
        <v>1128</v>
      </c>
      <c r="B687" s="109" t="s">
        <v>2637</v>
      </c>
      <c r="C687" s="15" t="s">
        <v>4590</v>
      </c>
      <c r="D687" s="15" t="s">
        <v>3596</v>
      </c>
      <c r="E687" s="18">
        <v>8000</v>
      </c>
      <c r="F687" s="18">
        <v>0</v>
      </c>
      <c r="G687" s="18">
        <f t="shared" si="22"/>
        <v>8000</v>
      </c>
      <c r="H687" s="7"/>
      <c r="I687" s="7"/>
      <c r="J687" s="7"/>
      <c r="K687" s="7"/>
    </row>
    <row r="688" spans="1:11" s="8" customFormat="1" ht="13.5">
      <c r="A688" s="15" t="s">
        <v>1128</v>
      </c>
      <c r="B688" s="109" t="s">
        <v>2640</v>
      </c>
      <c r="C688" s="15" t="s">
        <v>3490</v>
      </c>
      <c r="D688" s="15" t="s">
        <v>3598</v>
      </c>
      <c r="E688" s="18">
        <v>18323.67</v>
      </c>
      <c r="F688" s="18">
        <v>0</v>
      </c>
      <c r="G688" s="18">
        <f t="shared" si="22"/>
        <v>18323.67</v>
      </c>
      <c r="H688" s="7"/>
      <c r="I688" s="7"/>
      <c r="J688" s="7"/>
      <c r="K688" s="7"/>
    </row>
    <row r="689" spans="1:11" s="8" customFormat="1" ht="13.5">
      <c r="A689" s="15" t="s">
        <v>1128</v>
      </c>
      <c r="B689" s="109" t="s">
        <v>2642</v>
      </c>
      <c r="C689" s="15" t="s">
        <v>4594</v>
      </c>
      <c r="D689" s="15" t="s">
        <v>3599</v>
      </c>
      <c r="E689" s="18">
        <v>14694</v>
      </c>
      <c r="F689" s="18">
        <v>0</v>
      </c>
      <c r="G689" s="18">
        <f t="shared" si="22"/>
        <v>14694</v>
      </c>
      <c r="H689" s="7"/>
      <c r="I689" s="7"/>
      <c r="J689" s="7"/>
      <c r="K689" s="7"/>
    </row>
    <row r="690" spans="1:11" s="8" customFormat="1" ht="13.5">
      <c r="A690" s="15" t="s">
        <v>1128</v>
      </c>
      <c r="B690" s="109" t="s">
        <v>2643</v>
      </c>
      <c r="C690" s="15" t="s">
        <v>4596</v>
      </c>
      <c r="D690" s="15" t="s">
        <v>3600</v>
      </c>
      <c r="E690" s="18">
        <v>9408</v>
      </c>
      <c r="F690" s="18">
        <v>0</v>
      </c>
      <c r="G690" s="18">
        <f t="shared" si="22"/>
        <v>9408</v>
      </c>
      <c r="H690" s="7"/>
      <c r="I690" s="7"/>
      <c r="J690" s="7"/>
      <c r="K690" s="7"/>
    </row>
    <row r="691" spans="1:11" s="8" customFormat="1" ht="13.5">
      <c r="A691" s="15" t="s">
        <v>1128</v>
      </c>
      <c r="B691" s="109" t="s">
        <v>2644</v>
      </c>
      <c r="C691" s="15" t="s">
        <v>4599</v>
      </c>
      <c r="D691" s="15" t="s">
        <v>3601</v>
      </c>
      <c r="E691" s="18">
        <v>1500</v>
      </c>
      <c r="F691" s="18">
        <v>0</v>
      </c>
      <c r="G691" s="18">
        <f t="shared" si="22"/>
        <v>1500</v>
      </c>
      <c r="H691" s="7"/>
      <c r="I691" s="7"/>
      <c r="J691" s="7"/>
      <c r="K691" s="7"/>
    </row>
    <row r="692" spans="1:11" s="8" customFormat="1" ht="13.5">
      <c r="A692" s="15" t="s">
        <v>1128</v>
      </c>
      <c r="B692" s="109" t="s">
        <v>1284</v>
      </c>
      <c r="C692" s="15" t="s">
        <v>4601</v>
      </c>
      <c r="D692" s="15" t="s">
        <v>3602</v>
      </c>
      <c r="E692" s="18">
        <v>65649.8</v>
      </c>
      <c r="F692" s="18">
        <v>5140</v>
      </c>
      <c r="G692" s="18">
        <f t="shared" si="22"/>
        <v>60509.8</v>
      </c>
      <c r="H692" s="7"/>
      <c r="I692" s="7"/>
      <c r="J692" s="7"/>
      <c r="K692" s="7"/>
    </row>
    <row r="693" spans="1:11" s="8" customFormat="1" ht="13.5">
      <c r="A693" s="15" t="s">
        <v>1128</v>
      </c>
      <c r="B693" s="109" t="s">
        <v>1283</v>
      </c>
      <c r="C693" s="15" t="s">
        <v>4605</v>
      </c>
      <c r="D693" s="15" t="s">
        <v>3603</v>
      </c>
      <c r="E693" s="18">
        <v>3808.87</v>
      </c>
      <c r="F693" s="18">
        <v>0</v>
      </c>
      <c r="G693" s="18">
        <f t="shared" si="22"/>
        <v>3808.87</v>
      </c>
      <c r="H693" s="7"/>
      <c r="I693" s="7"/>
      <c r="J693" s="7"/>
      <c r="K693" s="7"/>
    </row>
    <row r="694" spans="1:11" s="8" customFormat="1" ht="13.5">
      <c r="A694" s="15" t="s">
        <v>1128</v>
      </c>
      <c r="B694" s="109" t="s">
        <v>2646</v>
      </c>
      <c r="C694" s="15" t="s">
        <v>4606</v>
      </c>
      <c r="D694" s="15" t="s">
        <v>3605</v>
      </c>
      <c r="E694" s="18">
        <v>13998</v>
      </c>
      <c r="F694" s="18">
        <v>0</v>
      </c>
      <c r="G694" s="18">
        <f t="shared" si="22"/>
        <v>13998</v>
      </c>
      <c r="H694" s="7"/>
      <c r="I694" s="7"/>
      <c r="J694" s="7"/>
      <c r="K694" s="7"/>
    </row>
    <row r="695" spans="1:11" s="8" customFormat="1" ht="13.5">
      <c r="A695" s="113"/>
      <c r="B695" s="15"/>
      <c r="C695" s="15"/>
      <c r="D695" s="108" t="s">
        <v>3886</v>
      </c>
      <c r="E695" s="50">
        <f>SUM(E675:E694)</f>
        <v>206017.27</v>
      </c>
      <c r="F695" s="50">
        <f>SUM(F675:F694)</f>
        <v>5704.37</v>
      </c>
      <c r="G695" s="50">
        <f>SUM(G675:G694)</f>
        <v>200312.9</v>
      </c>
      <c r="H695" s="7"/>
      <c r="I695" s="7"/>
      <c r="J695" s="7"/>
      <c r="K695" s="7"/>
    </row>
    <row r="696" spans="1:11" s="8" customFormat="1" ht="13.5">
      <c r="A696" s="15" t="s">
        <v>1129</v>
      </c>
      <c r="B696" s="109" t="s">
        <v>2526</v>
      </c>
      <c r="C696" s="15" t="s">
        <v>3464</v>
      </c>
      <c r="D696" s="15" t="s">
        <v>4110</v>
      </c>
      <c r="E696" s="34">
        <v>13000</v>
      </c>
      <c r="F696" s="34">
        <v>0</v>
      </c>
      <c r="G696" s="34">
        <f aca="true" t="shared" si="23" ref="G696:G712">+E696-F696</f>
        <v>13000</v>
      </c>
      <c r="H696" s="7"/>
      <c r="I696" s="7"/>
      <c r="J696" s="7"/>
      <c r="K696" s="7"/>
    </row>
    <row r="697" spans="1:11" s="8" customFormat="1" ht="13.5">
      <c r="A697" s="15" t="s">
        <v>1129</v>
      </c>
      <c r="B697" s="109" t="s">
        <v>2528</v>
      </c>
      <c r="C697" s="15" t="s">
        <v>4579</v>
      </c>
      <c r="D697" s="15" t="s">
        <v>3616</v>
      </c>
      <c r="E697" s="18">
        <v>131454.63</v>
      </c>
      <c r="F697" s="18">
        <v>0</v>
      </c>
      <c r="G697" s="18">
        <f t="shared" si="23"/>
        <v>131454.63</v>
      </c>
      <c r="H697" s="7"/>
      <c r="I697" s="7"/>
      <c r="J697" s="7"/>
      <c r="K697" s="7"/>
    </row>
    <row r="698" spans="1:11" s="8" customFormat="1" ht="13.5">
      <c r="A698" s="15" t="s">
        <v>1129</v>
      </c>
      <c r="B698" s="109" t="s">
        <v>2627</v>
      </c>
      <c r="C698" s="15" t="s">
        <v>3468</v>
      </c>
      <c r="D698" s="15" t="s">
        <v>3617</v>
      </c>
      <c r="E698" s="18">
        <v>6932.47</v>
      </c>
      <c r="F698" s="18">
        <v>0</v>
      </c>
      <c r="G698" s="18">
        <f t="shared" si="23"/>
        <v>6932.47</v>
      </c>
      <c r="H698" s="7"/>
      <c r="I698" s="7"/>
      <c r="J698" s="7"/>
      <c r="K698" s="7"/>
    </row>
    <row r="699" spans="1:11" s="8" customFormat="1" ht="13.5">
      <c r="A699" s="15" t="s">
        <v>1129</v>
      </c>
      <c r="B699" s="109" t="s">
        <v>2628</v>
      </c>
      <c r="C699" s="15" t="s">
        <v>4582</v>
      </c>
      <c r="D699" s="15" t="s">
        <v>3618</v>
      </c>
      <c r="E699" s="18">
        <v>2280.91</v>
      </c>
      <c r="F699" s="18">
        <v>0</v>
      </c>
      <c r="G699" s="18">
        <f t="shared" si="23"/>
        <v>2280.91</v>
      </c>
      <c r="H699" s="7"/>
      <c r="I699" s="7"/>
      <c r="J699" s="7"/>
      <c r="K699" s="7"/>
    </row>
    <row r="700" spans="1:11" s="8" customFormat="1" ht="13.5">
      <c r="A700" s="15" t="s">
        <v>1129</v>
      </c>
      <c r="B700" s="109" t="s">
        <v>2629</v>
      </c>
      <c r="C700" s="15" t="s">
        <v>4584</v>
      </c>
      <c r="D700" s="15" t="s">
        <v>3619</v>
      </c>
      <c r="E700" s="18">
        <v>7755</v>
      </c>
      <c r="F700" s="18">
        <v>0</v>
      </c>
      <c r="G700" s="18">
        <f t="shared" si="23"/>
        <v>7755</v>
      </c>
      <c r="H700" s="7"/>
      <c r="I700" s="7"/>
      <c r="J700" s="7"/>
      <c r="K700" s="7"/>
    </row>
    <row r="701" spans="1:11" s="8" customFormat="1" ht="13.5">
      <c r="A701" s="15" t="s">
        <v>1129</v>
      </c>
      <c r="B701" s="109" t="s">
        <v>2630</v>
      </c>
      <c r="C701" s="15" t="s">
        <v>3475</v>
      </c>
      <c r="D701" s="15" t="s">
        <v>3620</v>
      </c>
      <c r="E701" s="18">
        <v>4000</v>
      </c>
      <c r="F701" s="18">
        <v>0</v>
      </c>
      <c r="G701" s="18">
        <f t="shared" si="23"/>
        <v>4000</v>
      </c>
      <c r="H701" s="7"/>
      <c r="I701" s="7"/>
      <c r="J701" s="7"/>
      <c r="K701" s="7"/>
    </row>
    <row r="702" spans="1:11" s="8" customFormat="1" ht="13.5">
      <c r="A702" s="15" t="s">
        <v>1129</v>
      </c>
      <c r="B702" s="109" t="s">
        <v>2631</v>
      </c>
      <c r="C702" s="15" t="s">
        <v>4586</v>
      </c>
      <c r="D702" s="15" t="s">
        <v>3621</v>
      </c>
      <c r="E702" s="18">
        <v>1323.5</v>
      </c>
      <c r="F702" s="18">
        <v>0</v>
      </c>
      <c r="G702" s="18">
        <f t="shared" si="23"/>
        <v>1323.5</v>
      </c>
      <c r="H702" s="7"/>
      <c r="I702" s="7"/>
      <c r="J702" s="7"/>
      <c r="K702" s="7"/>
    </row>
    <row r="703" spans="1:11" s="8" customFormat="1" ht="13.5">
      <c r="A703" s="15" t="s">
        <v>1129</v>
      </c>
      <c r="B703" s="109" t="s">
        <v>2632</v>
      </c>
      <c r="C703" s="15" t="s">
        <v>3478</v>
      </c>
      <c r="D703" s="15" t="s">
        <v>3622</v>
      </c>
      <c r="E703" s="18">
        <v>2400</v>
      </c>
      <c r="F703" s="18">
        <v>0</v>
      </c>
      <c r="G703" s="18">
        <f t="shared" si="23"/>
        <v>2400</v>
      </c>
      <c r="H703" s="7"/>
      <c r="I703" s="7"/>
      <c r="J703" s="7"/>
      <c r="K703" s="7"/>
    </row>
    <row r="704" spans="1:11" s="8" customFormat="1" ht="13.5">
      <c r="A704" s="15" t="s">
        <v>1129</v>
      </c>
      <c r="B704" s="109" t="s">
        <v>2633</v>
      </c>
      <c r="C704" s="15" t="s">
        <v>3509</v>
      </c>
      <c r="D704" s="15" t="s">
        <v>3623</v>
      </c>
      <c r="E704" s="18">
        <v>500</v>
      </c>
      <c r="F704" s="18">
        <v>0</v>
      </c>
      <c r="G704" s="18">
        <f t="shared" si="23"/>
        <v>500</v>
      </c>
      <c r="H704" s="7"/>
      <c r="I704" s="7"/>
      <c r="J704" s="7"/>
      <c r="K704" s="7"/>
    </row>
    <row r="705" spans="1:11" s="8" customFormat="1" ht="13.5">
      <c r="A705" s="15" t="s">
        <v>1129</v>
      </c>
      <c r="B705" s="109" t="s">
        <v>2634</v>
      </c>
      <c r="C705" s="15" t="s">
        <v>4588</v>
      </c>
      <c r="D705" s="15" t="s">
        <v>3624</v>
      </c>
      <c r="E705" s="18">
        <v>12000</v>
      </c>
      <c r="F705" s="18">
        <v>0</v>
      </c>
      <c r="G705" s="18">
        <f t="shared" si="23"/>
        <v>12000</v>
      </c>
      <c r="H705" s="7"/>
      <c r="I705" s="7"/>
      <c r="J705" s="7"/>
      <c r="K705" s="7"/>
    </row>
    <row r="706" spans="1:11" s="8" customFormat="1" ht="13.5">
      <c r="A706" s="15" t="s">
        <v>1129</v>
      </c>
      <c r="B706" s="109" t="s">
        <v>2636</v>
      </c>
      <c r="C706" s="15" t="s">
        <v>3485</v>
      </c>
      <c r="D706" s="15" t="s">
        <v>4116</v>
      </c>
      <c r="E706" s="18">
        <v>73965.49</v>
      </c>
      <c r="F706" s="18">
        <v>0</v>
      </c>
      <c r="G706" s="18">
        <f t="shared" si="23"/>
        <v>73965.49</v>
      </c>
      <c r="H706" s="7"/>
      <c r="I706" s="7"/>
      <c r="J706" s="7"/>
      <c r="K706" s="7"/>
    </row>
    <row r="707" spans="1:11" s="8" customFormat="1" ht="13.5">
      <c r="A707" s="15" t="s">
        <v>1129</v>
      </c>
      <c r="B707" s="109" t="s">
        <v>2639</v>
      </c>
      <c r="C707" s="15" t="s">
        <v>3581</v>
      </c>
      <c r="D707" s="15" t="s">
        <v>3625</v>
      </c>
      <c r="E707" s="18">
        <v>5750</v>
      </c>
      <c r="F707" s="18">
        <v>0</v>
      </c>
      <c r="G707" s="18">
        <f t="shared" si="23"/>
        <v>5750</v>
      </c>
      <c r="H707" s="7"/>
      <c r="I707" s="7"/>
      <c r="J707" s="7"/>
      <c r="K707" s="7"/>
    </row>
    <row r="708" spans="1:11" s="8" customFormat="1" ht="13.5">
      <c r="A708" s="15" t="s">
        <v>1129</v>
      </c>
      <c r="B708" s="109" t="s">
        <v>2640</v>
      </c>
      <c r="C708" s="15" t="s">
        <v>3490</v>
      </c>
      <c r="D708" s="15" t="s">
        <v>3626</v>
      </c>
      <c r="E708" s="18">
        <v>1000</v>
      </c>
      <c r="F708" s="18">
        <v>0</v>
      </c>
      <c r="G708" s="18">
        <f t="shared" si="23"/>
        <v>1000</v>
      </c>
      <c r="H708" s="7"/>
      <c r="I708" s="7"/>
      <c r="J708" s="7"/>
      <c r="K708" s="7"/>
    </row>
    <row r="709" spans="1:11" s="8" customFormat="1" ht="13.5">
      <c r="A709" s="15" t="s">
        <v>1129</v>
      </c>
      <c r="B709" s="109" t="s">
        <v>2642</v>
      </c>
      <c r="C709" s="15" t="s">
        <v>4594</v>
      </c>
      <c r="D709" s="15" t="s">
        <v>3628</v>
      </c>
      <c r="E709" s="18">
        <v>8500</v>
      </c>
      <c r="F709" s="18">
        <v>0</v>
      </c>
      <c r="G709" s="18">
        <f t="shared" si="23"/>
        <v>8500</v>
      </c>
      <c r="H709" s="7"/>
      <c r="I709" s="7"/>
      <c r="J709" s="7"/>
      <c r="K709" s="7"/>
    </row>
    <row r="710" spans="1:11" s="8" customFormat="1" ht="13.5">
      <c r="A710" s="15" t="s">
        <v>1129</v>
      </c>
      <c r="B710" s="109" t="s">
        <v>2643</v>
      </c>
      <c r="C710" s="15" t="s">
        <v>4596</v>
      </c>
      <c r="D710" s="15" t="s">
        <v>3629</v>
      </c>
      <c r="E710" s="18">
        <v>3000</v>
      </c>
      <c r="F710" s="18">
        <v>0</v>
      </c>
      <c r="G710" s="18">
        <f t="shared" si="23"/>
        <v>3000</v>
      </c>
      <c r="H710" s="7"/>
      <c r="I710" s="7"/>
      <c r="J710" s="7"/>
      <c r="K710" s="7"/>
    </row>
    <row r="711" spans="1:11" s="8" customFormat="1" ht="13.5">
      <c r="A711" s="15" t="s">
        <v>1129</v>
      </c>
      <c r="B711" s="109" t="s">
        <v>2530</v>
      </c>
      <c r="C711" s="15" t="s">
        <v>4597</v>
      </c>
      <c r="D711" s="15" t="s">
        <v>3630</v>
      </c>
      <c r="E711" s="18">
        <v>3000</v>
      </c>
      <c r="F711" s="18">
        <v>0</v>
      </c>
      <c r="G711" s="18">
        <f t="shared" si="23"/>
        <v>3000</v>
      </c>
      <c r="H711" s="7"/>
      <c r="I711" s="7"/>
      <c r="J711" s="7"/>
      <c r="K711" s="7"/>
    </row>
    <row r="712" spans="1:11" s="8" customFormat="1" ht="13.5">
      <c r="A712" s="15" t="s">
        <v>1129</v>
      </c>
      <c r="B712" s="109" t="s">
        <v>2644</v>
      </c>
      <c r="C712" s="15" t="s">
        <v>4599</v>
      </c>
      <c r="D712" s="15" t="s">
        <v>3631</v>
      </c>
      <c r="E712" s="18">
        <v>47500</v>
      </c>
      <c r="F712" s="18">
        <v>0</v>
      </c>
      <c r="G712" s="18">
        <f t="shared" si="23"/>
        <v>47500</v>
      </c>
      <c r="H712" s="7"/>
      <c r="I712" s="7"/>
      <c r="J712" s="7"/>
      <c r="K712" s="7"/>
    </row>
    <row r="713" spans="1:11" s="8" customFormat="1" ht="13.5">
      <c r="A713" s="113"/>
      <c r="B713" s="15"/>
      <c r="C713" s="15"/>
      <c r="D713" s="108" t="s">
        <v>3886</v>
      </c>
      <c r="E713" s="50">
        <f>SUM(E696:E712)</f>
        <v>324362</v>
      </c>
      <c r="F713" s="50">
        <f>SUM(F696:F712)</f>
        <v>0</v>
      </c>
      <c r="G713" s="50">
        <f>SUM(G696:G712)</f>
        <v>324362</v>
      </c>
      <c r="H713" s="7"/>
      <c r="I713" s="7"/>
      <c r="J713" s="7"/>
      <c r="K713" s="7"/>
    </row>
    <row r="714" spans="1:11" s="8" customFormat="1" ht="13.5">
      <c r="A714" s="15" t="s">
        <v>1147</v>
      </c>
      <c r="B714" s="109" t="s">
        <v>2526</v>
      </c>
      <c r="C714" s="15" t="s">
        <v>3464</v>
      </c>
      <c r="D714" s="15" t="s">
        <v>3644</v>
      </c>
      <c r="E714" s="34">
        <v>5030.73</v>
      </c>
      <c r="F714" s="34">
        <v>0</v>
      </c>
      <c r="G714" s="34">
        <f>+E714-F714</f>
        <v>5030.73</v>
      </c>
      <c r="H714" s="7"/>
      <c r="I714" s="7"/>
      <c r="J714" s="7"/>
      <c r="K714" s="7"/>
    </row>
    <row r="715" spans="1:11" s="8" customFormat="1" ht="13.5">
      <c r="A715" s="15" t="s">
        <v>1147</v>
      </c>
      <c r="B715" s="109" t="s">
        <v>2626</v>
      </c>
      <c r="C715" s="15" t="s">
        <v>4580</v>
      </c>
      <c r="D715" s="15" t="s">
        <v>3645</v>
      </c>
      <c r="E715" s="18">
        <v>6119.57</v>
      </c>
      <c r="F715" s="18">
        <v>0</v>
      </c>
      <c r="G715" s="18">
        <f>+E715-F715</f>
        <v>6119.57</v>
      </c>
      <c r="H715" s="7"/>
      <c r="I715" s="7"/>
      <c r="J715" s="7"/>
      <c r="K715" s="7"/>
    </row>
    <row r="716" spans="1:11" s="8" customFormat="1" ht="13.5">
      <c r="A716" s="113"/>
      <c r="B716" s="15"/>
      <c r="C716" s="15"/>
      <c r="D716" s="108" t="s">
        <v>3886</v>
      </c>
      <c r="E716" s="50">
        <f>SUM(E714:E715)</f>
        <v>11150.3</v>
      </c>
      <c r="F716" s="50">
        <f>SUM(F714:F715)</f>
        <v>0</v>
      </c>
      <c r="G716" s="50">
        <f>SUM(G714:G715)</f>
        <v>11150.3</v>
      </c>
      <c r="H716" s="7"/>
      <c r="I716" s="7"/>
      <c r="J716" s="7"/>
      <c r="K716" s="7"/>
    </row>
    <row r="717" spans="1:11" s="8" customFormat="1" ht="13.5">
      <c r="A717" s="15" t="s">
        <v>1146</v>
      </c>
      <c r="B717" s="109" t="s">
        <v>2528</v>
      </c>
      <c r="C717" s="15" t="s">
        <v>4579</v>
      </c>
      <c r="D717" s="15" t="s">
        <v>3654</v>
      </c>
      <c r="E717" s="34">
        <v>102</v>
      </c>
      <c r="F717" s="34">
        <v>0</v>
      </c>
      <c r="G717" s="34">
        <f aca="true" t="shared" si="24" ref="G717:G729">+E717-F717</f>
        <v>102</v>
      </c>
      <c r="H717" s="7"/>
      <c r="I717" s="7"/>
      <c r="J717" s="7"/>
      <c r="K717" s="7"/>
    </row>
    <row r="718" spans="1:11" s="8" customFormat="1" ht="13.5">
      <c r="A718" s="15" t="s">
        <v>1146</v>
      </c>
      <c r="B718" s="109" t="s">
        <v>2626</v>
      </c>
      <c r="C718" s="15" t="s">
        <v>4580</v>
      </c>
      <c r="D718" s="15" t="s">
        <v>3655</v>
      </c>
      <c r="E718" s="18">
        <v>9754.06</v>
      </c>
      <c r="F718" s="18">
        <v>0</v>
      </c>
      <c r="G718" s="18">
        <f t="shared" si="24"/>
        <v>9754.06</v>
      </c>
      <c r="H718" s="7"/>
      <c r="I718" s="7"/>
      <c r="J718" s="7"/>
      <c r="K718" s="7"/>
    </row>
    <row r="719" spans="1:11" s="8" customFormat="1" ht="13.5">
      <c r="A719" s="15" t="s">
        <v>1146</v>
      </c>
      <c r="B719" s="109" t="s">
        <v>2628</v>
      </c>
      <c r="C719" s="15" t="s">
        <v>4582</v>
      </c>
      <c r="D719" s="15" t="s">
        <v>3657</v>
      </c>
      <c r="E719" s="18">
        <v>4025</v>
      </c>
      <c r="F719" s="18">
        <v>0</v>
      </c>
      <c r="G719" s="18">
        <f t="shared" si="24"/>
        <v>4025</v>
      </c>
      <c r="H719" s="7"/>
      <c r="I719" s="7"/>
      <c r="J719" s="7"/>
      <c r="K719" s="7"/>
    </row>
    <row r="720" spans="1:11" s="8" customFormat="1" ht="13.5">
      <c r="A720" s="15" t="s">
        <v>1146</v>
      </c>
      <c r="B720" s="109" t="s">
        <v>2630</v>
      </c>
      <c r="C720" s="15" t="s">
        <v>3475</v>
      </c>
      <c r="D720" s="15" t="s">
        <v>3659</v>
      </c>
      <c r="E720" s="18">
        <v>6035.2</v>
      </c>
      <c r="F720" s="18">
        <v>0</v>
      </c>
      <c r="G720" s="18">
        <f t="shared" si="24"/>
        <v>6035.2</v>
      </c>
      <c r="H720" s="7"/>
      <c r="I720" s="7"/>
      <c r="J720" s="7"/>
      <c r="K720" s="7"/>
    </row>
    <row r="721" spans="1:11" s="8" customFormat="1" ht="13.5">
      <c r="A721" s="15" t="s">
        <v>1146</v>
      </c>
      <c r="B721" s="109" t="s">
        <v>2634</v>
      </c>
      <c r="C721" s="15" t="s">
        <v>4588</v>
      </c>
      <c r="D721" s="15" t="s">
        <v>3660</v>
      </c>
      <c r="E721" s="18">
        <v>3392.5</v>
      </c>
      <c r="F721" s="18">
        <v>0</v>
      </c>
      <c r="G721" s="18">
        <f t="shared" si="24"/>
        <v>3392.5</v>
      </c>
      <c r="H721" s="7"/>
      <c r="I721" s="7"/>
      <c r="J721" s="7"/>
      <c r="K721" s="7"/>
    </row>
    <row r="722" spans="1:11" s="8" customFormat="1" ht="13.5">
      <c r="A722" s="15" t="s">
        <v>1146</v>
      </c>
      <c r="B722" s="109" t="s">
        <v>2637</v>
      </c>
      <c r="C722" s="15" t="s">
        <v>4590</v>
      </c>
      <c r="D722" s="15" t="s">
        <v>3661</v>
      </c>
      <c r="E722" s="18">
        <v>20000</v>
      </c>
      <c r="F722" s="18">
        <v>0</v>
      </c>
      <c r="G722" s="18">
        <f t="shared" si="24"/>
        <v>20000</v>
      </c>
      <c r="H722" s="7"/>
      <c r="I722" s="7"/>
      <c r="J722" s="7"/>
      <c r="K722" s="7"/>
    </row>
    <row r="723" spans="1:11" s="8" customFormat="1" ht="13.5">
      <c r="A723" s="15" t="s">
        <v>1146</v>
      </c>
      <c r="B723" s="109" t="s">
        <v>2638</v>
      </c>
      <c r="C723" s="15" t="s">
        <v>3488</v>
      </c>
      <c r="D723" s="15" t="s">
        <v>3662</v>
      </c>
      <c r="E723" s="18">
        <v>8600</v>
      </c>
      <c r="F723" s="18">
        <v>0</v>
      </c>
      <c r="G723" s="18">
        <f t="shared" si="24"/>
        <v>8600</v>
      </c>
      <c r="H723" s="7"/>
      <c r="I723" s="7"/>
      <c r="J723" s="7"/>
      <c r="K723" s="7"/>
    </row>
    <row r="724" spans="1:11" s="8" customFormat="1" ht="13.5">
      <c r="A724" s="15" t="s">
        <v>1146</v>
      </c>
      <c r="B724" s="109" t="s">
        <v>2640</v>
      </c>
      <c r="C724" s="15" t="s">
        <v>3490</v>
      </c>
      <c r="D724" s="15" t="s">
        <v>3664</v>
      </c>
      <c r="E724" s="18">
        <v>7424.76</v>
      </c>
      <c r="F724" s="18">
        <v>0</v>
      </c>
      <c r="G724" s="18">
        <f t="shared" si="24"/>
        <v>7424.76</v>
      </c>
      <c r="H724" s="7"/>
      <c r="I724" s="7"/>
      <c r="J724" s="7"/>
      <c r="K724" s="7"/>
    </row>
    <row r="725" spans="1:11" s="8" customFormat="1" ht="13.5">
      <c r="A725" s="15" t="s">
        <v>1146</v>
      </c>
      <c r="B725" s="109" t="s">
        <v>1284</v>
      </c>
      <c r="C725" s="15" t="s">
        <v>4601</v>
      </c>
      <c r="D725" s="15" t="s">
        <v>3666</v>
      </c>
      <c r="E725" s="18">
        <v>18400</v>
      </c>
      <c r="F725" s="18">
        <v>0</v>
      </c>
      <c r="G725" s="18">
        <f t="shared" si="24"/>
        <v>18400</v>
      </c>
      <c r="H725" s="7"/>
      <c r="I725" s="7"/>
      <c r="J725" s="7"/>
      <c r="K725" s="7"/>
    </row>
    <row r="726" spans="1:11" s="8" customFormat="1" ht="13.5">
      <c r="A726" s="15" t="s">
        <v>1146</v>
      </c>
      <c r="B726" s="109" t="s">
        <v>1285</v>
      </c>
      <c r="C726" s="15" t="s">
        <v>4603</v>
      </c>
      <c r="D726" s="15" t="s">
        <v>3667</v>
      </c>
      <c r="E726" s="18">
        <v>14500</v>
      </c>
      <c r="F726" s="18">
        <v>0</v>
      </c>
      <c r="G726" s="18">
        <f t="shared" si="24"/>
        <v>14500</v>
      </c>
      <c r="H726" s="7"/>
      <c r="I726" s="7"/>
      <c r="J726" s="7"/>
      <c r="K726" s="7"/>
    </row>
    <row r="727" spans="1:11" s="8" customFormat="1" ht="13.5">
      <c r="A727" s="15" t="s">
        <v>1146</v>
      </c>
      <c r="B727" s="109" t="s">
        <v>1283</v>
      </c>
      <c r="C727" s="15" t="s">
        <v>4605</v>
      </c>
      <c r="D727" s="15" t="s">
        <v>3668</v>
      </c>
      <c r="E727" s="18">
        <v>7952.47</v>
      </c>
      <c r="F727" s="18">
        <v>0</v>
      </c>
      <c r="G727" s="18">
        <f t="shared" si="24"/>
        <v>7952.47</v>
      </c>
      <c r="H727" s="7"/>
      <c r="I727" s="7"/>
      <c r="J727" s="7"/>
      <c r="K727" s="7"/>
    </row>
    <row r="728" spans="1:11" s="8" customFormat="1" ht="13.5">
      <c r="A728" s="15" t="s">
        <v>1146</v>
      </c>
      <c r="B728" s="109" t="s">
        <v>2645</v>
      </c>
      <c r="C728" s="15" t="s">
        <v>3493</v>
      </c>
      <c r="D728" s="15" t="s">
        <v>3669</v>
      </c>
      <c r="E728" s="18">
        <v>18988.82</v>
      </c>
      <c r="F728" s="18">
        <v>0</v>
      </c>
      <c r="G728" s="18">
        <f t="shared" si="24"/>
        <v>18988.82</v>
      </c>
      <c r="H728" s="7"/>
      <c r="I728" s="7"/>
      <c r="J728" s="7"/>
      <c r="K728" s="7"/>
    </row>
    <row r="729" spans="1:11" s="8" customFormat="1" ht="13.5">
      <c r="A729" s="111"/>
      <c r="B729" s="14" t="s">
        <v>1212</v>
      </c>
      <c r="C729" s="15" t="s">
        <v>4610</v>
      </c>
      <c r="D729" s="15" t="s">
        <v>3670</v>
      </c>
      <c r="E729" s="18">
        <v>25000</v>
      </c>
      <c r="F729" s="18">
        <v>25000</v>
      </c>
      <c r="G729" s="18">
        <f t="shared" si="24"/>
        <v>0</v>
      </c>
      <c r="H729" s="7"/>
      <c r="I729" s="7"/>
      <c r="J729" s="7"/>
      <c r="K729" s="7"/>
    </row>
    <row r="730" spans="1:11" s="8" customFormat="1" ht="13.5">
      <c r="A730" s="112"/>
      <c r="B730" s="15"/>
      <c r="C730" s="15"/>
      <c r="D730" s="108" t="s">
        <v>3886</v>
      </c>
      <c r="E730" s="50">
        <f>SUM(E717:E729)</f>
        <v>144174.81</v>
      </c>
      <c r="F730" s="50">
        <f>SUM(F717:F729)</f>
        <v>25000</v>
      </c>
      <c r="G730" s="50">
        <f>SUM(G717:G729)</f>
        <v>119174.81</v>
      </c>
      <c r="H730" s="7"/>
      <c r="I730" s="7"/>
      <c r="J730" s="7"/>
      <c r="K730" s="7"/>
    </row>
    <row r="731" spans="1:11" s="8" customFormat="1" ht="13.5">
      <c r="A731" s="15" t="s">
        <v>1148</v>
      </c>
      <c r="B731" s="114" t="s">
        <v>1212</v>
      </c>
      <c r="C731" s="15" t="s">
        <v>4579</v>
      </c>
      <c r="D731" s="15" t="s">
        <v>3720</v>
      </c>
      <c r="E731" s="34">
        <v>2.5</v>
      </c>
      <c r="F731" s="34">
        <v>2.5</v>
      </c>
      <c r="G731" s="34">
        <f>+E731-F731</f>
        <v>0</v>
      </c>
      <c r="H731" s="7"/>
      <c r="I731" s="7"/>
      <c r="J731" s="7"/>
      <c r="K731" s="7"/>
    </row>
    <row r="732" spans="1:11" s="8" customFormat="1" ht="13.5">
      <c r="A732" s="15" t="s">
        <v>1148</v>
      </c>
      <c r="B732" s="109" t="s">
        <v>2628</v>
      </c>
      <c r="C732" s="15" t="s">
        <v>4582</v>
      </c>
      <c r="D732" s="15" t="s">
        <v>3721</v>
      </c>
      <c r="E732" s="18">
        <v>21904.31</v>
      </c>
      <c r="F732" s="18">
        <v>0</v>
      </c>
      <c r="G732" s="18">
        <f>+E732-F732</f>
        <v>21904.31</v>
      </c>
      <c r="H732" s="7"/>
      <c r="I732" s="7"/>
      <c r="J732" s="7"/>
      <c r="K732" s="7"/>
    </row>
    <row r="733" spans="1:11" s="8" customFormat="1" ht="13.5">
      <c r="A733" s="15" t="s">
        <v>1148</v>
      </c>
      <c r="B733" s="109" t="s">
        <v>2633</v>
      </c>
      <c r="C733" s="15" t="s">
        <v>3509</v>
      </c>
      <c r="D733" s="15" t="s">
        <v>3722</v>
      </c>
      <c r="E733" s="18">
        <v>2852.15</v>
      </c>
      <c r="F733" s="18">
        <v>2380.1</v>
      </c>
      <c r="G733" s="18">
        <f>+E733-F733</f>
        <v>472.0500000000002</v>
      </c>
      <c r="H733" s="7"/>
      <c r="I733" s="7"/>
      <c r="J733" s="7"/>
      <c r="K733" s="7"/>
    </row>
    <row r="734" spans="1:11" s="8" customFormat="1" ht="13.5">
      <c r="A734" s="113"/>
      <c r="B734" s="15"/>
      <c r="C734" s="15"/>
      <c r="D734" s="108" t="s">
        <v>3886</v>
      </c>
      <c r="E734" s="50">
        <f>SUM(E731:E733)</f>
        <v>24758.960000000003</v>
      </c>
      <c r="F734" s="50">
        <f>SUM(F731:F733)</f>
        <v>2382.6</v>
      </c>
      <c r="G734" s="50">
        <f>SUM(G731:G733)</f>
        <v>22376.36</v>
      </c>
      <c r="H734" s="7"/>
      <c r="I734" s="7"/>
      <c r="J734" s="7"/>
      <c r="K734" s="7"/>
    </row>
    <row r="735" spans="1:11" s="8" customFormat="1" ht="13.5">
      <c r="A735" s="15" t="s">
        <v>1131</v>
      </c>
      <c r="B735" s="109" t="s">
        <v>2526</v>
      </c>
      <c r="C735" s="15" t="s">
        <v>3464</v>
      </c>
      <c r="D735" s="15" t="s">
        <v>3747</v>
      </c>
      <c r="E735" s="34">
        <v>20000</v>
      </c>
      <c r="F735" s="34">
        <v>0</v>
      </c>
      <c r="G735" s="34">
        <f aca="true" t="shared" si="25" ref="G735:G778">+E735-F735</f>
        <v>20000</v>
      </c>
      <c r="H735" s="7"/>
      <c r="I735" s="7"/>
      <c r="J735" s="7"/>
      <c r="K735" s="7"/>
    </row>
    <row r="736" spans="1:11" s="8" customFormat="1" ht="13.5">
      <c r="A736" s="15" t="s">
        <v>1131</v>
      </c>
      <c r="B736" s="109" t="s">
        <v>2528</v>
      </c>
      <c r="C736" s="15" t="s">
        <v>4579</v>
      </c>
      <c r="D736" s="15" t="s">
        <v>3748</v>
      </c>
      <c r="E736" s="18">
        <v>5000</v>
      </c>
      <c r="F736" s="18">
        <v>0</v>
      </c>
      <c r="G736" s="18">
        <f t="shared" si="25"/>
        <v>5000</v>
      </c>
      <c r="H736" s="7"/>
      <c r="I736" s="7"/>
      <c r="J736" s="7"/>
      <c r="K736" s="7"/>
    </row>
    <row r="737" spans="1:11" s="8" customFormat="1" ht="13.5">
      <c r="A737" s="15" t="s">
        <v>1131</v>
      </c>
      <c r="B737" s="109" t="s">
        <v>2626</v>
      </c>
      <c r="C737" s="15" t="s">
        <v>4580</v>
      </c>
      <c r="D737" s="15" t="s">
        <v>3749</v>
      </c>
      <c r="E737" s="18">
        <v>4500</v>
      </c>
      <c r="F737" s="18">
        <v>0</v>
      </c>
      <c r="G737" s="18">
        <f t="shared" si="25"/>
        <v>4500</v>
      </c>
      <c r="H737" s="7"/>
      <c r="I737" s="7"/>
      <c r="J737" s="7"/>
      <c r="K737" s="7"/>
    </row>
    <row r="738" spans="1:11" s="8" customFormat="1" ht="13.5">
      <c r="A738" s="15" t="s">
        <v>1131</v>
      </c>
      <c r="B738" s="109" t="s">
        <v>2627</v>
      </c>
      <c r="C738" s="15" t="s">
        <v>3468</v>
      </c>
      <c r="D738" s="15" t="s">
        <v>3750</v>
      </c>
      <c r="E738" s="18">
        <v>1500</v>
      </c>
      <c r="F738" s="18">
        <v>0</v>
      </c>
      <c r="G738" s="18">
        <f t="shared" si="25"/>
        <v>1500</v>
      </c>
      <c r="H738" s="7"/>
      <c r="I738" s="7"/>
      <c r="J738" s="7"/>
      <c r="K738" s="7"/>
    </row>
    <row r="739" spans="1:11" s="8" customFormat="1" ht="13.5">
      <c r="A739" s="15" t="s">
        <v>1131</v>
      </c>
      <c r="B739" s="109" t="s">
        <v>2628</v>
      </c>
      <c r="C739" s="15" t="s">
        <v>4582</v>
      </c>
      <c r="D739" s="15" t="s">
        <v>4148</v>
      </c>
      <c r="E739" s="18">
        <v>10161</v>
      </c>
      <c r="F739" s="18">
        <v>0</v>
      </c>
      <c r="G739" s="18">
        <f t="shared" si="25"/>
        <v>10161</v>
      </c>
      <c r="H739" s="7"/>
      <c r="I739" s="7"/>
      <c r="J739" s="7"/>
      <c r="K739" s="7"/>
    </row>
    <row r="740" spans="1:11" s="8" customFormat="1" ht="13.5">
      <c r="A740" s="15" t="s">
        <v>1131</v>
      </c>
      <c r="B740" s="109" t="s">
        <v>2629</v>
      </c>
      <c r="C740" s="15" t="s">
        <v>4584</v>
      </c>
      <c r="D740" s="15" t="s">
        <v>3751</v>
      </c>
      <c r="E740" s="18">
        <v>1263.3</v>
      </c>
      <c r="F740" s="18">
        <v>0</v>
      </c>
      <c r="G740" s="18">
        <f t="shared" si="25"/>
        <v>1263.3</v>
      </c>
      <c r="H740" s="7"/>
      <c r="I740" s="7"/>
      <c r="J740" s="7"/>
      <c r="K740" s="7"/>
    </row>
    <row r="741" spans="1:11" s="8" customFormat="1" ht="13.5">
      <c r="A741" s="15" t="s">
        <v>1131</v>
      </c>
      <c r="B741" s="109" t="s">
        <v>2630</v>
      </c>
      <c r="C741" s="15" t="s">
        <v>3475</v>
      </c>
      <c r="D741" s="15" t="s">
        <v>3752</v>
      </c>
      <c r="E741" s="18">
        <v>7500</v>
      </c>
      <c r="F741" s="18">
        <v>0</v>
      </c>
      <c r="G741" s="18">
        <f t="shared" si="25"/>
        <v>7500</v>
      </c>
      <c r="H741" s="7"/>
      <c r="I741" s="7"/>
      <c r="J741" s="7"/>
      <c r="K741" s="7"/>
    </row>
    <row r="742" spans="1:11" s="8" customFormat="1" ht="13.5">
      <c r="A742" s="15" t="s">
        <v>1131</v>
      </c>
      <c r="B742" s="109" t="s">
        <v>2631</v>
      </c>
      <c r="C742" s="15" t="s">
        <v>4586</v>
      </c>
      <c r="D742" s="15" t="s">
        <v>4153</v>
      </c>
      <c r="E742" s="18">
        <v>18769.5</v>
      </c>
      <c r="F742" s="18">
        <v>0</v>
      </c>
      <c r="G742" s="18">
        <f t="shared" si="25"/>
        <v>18769.5</v>
      </c>
      <c r="H742" s="7"/>
      <c r="I742" s="7"/>
      <c r="J742" s="7"/>
      <c r="K742" s="7"/>
    </row>
    <row r="743" spans="1:11" s="8" customFormat="1" ht="13.5">
      <c r="A743" s="15" t="s">
        <v>1131</v>
      </c>
      <c r="B743" s="109" t="s">
        <v>2632</v>
      </c>
      <c r="C743" s="15" t="s">
        <v>3478</v>
      </c>
      <c r="D743" s="15" t="s">
        <v>3753</v>
      </c>
      <c r="E743" s="18">
        <v>1500</v>
      </c>
      <c r="F743" s="18">
        <v>0</v>
      </c>
      <c r="G743" s="18">
        <f t="shared" si="25"/>
        <v>1500</v>
      </c>
      <c r="H743" s="7"/>
      <c r="I743" s="7"/>
      <c r="J743" s="7"/>
      <c r="K743" s="7"/>
    </row>
    <row r="744" spans="1:11" s="8" customFormat="1" ht="13.5">
      <c r="A744" s="15" t="s">
        <v>1131</v>
      </c>
      <c r="B744" s="109" t="s">
        <v>2633</v>
      </c>
      <c r="C744" s="15" t="s">
        <v>3509</v>
      </c>
      <c r="D744" s="15" t="s">
        <v>3754</v>
      </c>
      <c r="E744" s="18">
        <v>9000</v>
      </c>
      <c r="F744" s="18">
        <v>0</v>
      </c>
      <c r="G744" s="18">
        <f t="shared" si="25"/>
        <v>9000</v>
      </c>
      <c r="H744" s="7"/>
      <c r="I744" s="7"/>
      <c r="J744" s="7"/>
      <c r="K744" s="7"/>
    </row>
    <row r="745" spans="1:11" s="8" customFormat="1" ht="13.5">
      <c r="A745" s="15" t="s">
        <v>1131</v>
      </c>
      <c r="B745" s="109" t="s">
        <v>2634</v>
      </c>
      <c r="C745" s="15" t="s">
        <v>4588</v>
      </c>
      <c r="D745" s="15" t="s">
        <v>4155</v>
      </c>
      <c r="E745" s="18">
        <v>4562.7</v>
      </c>
      <c r="F745" s="18">
        <v>0</v>
      </c>
      <c r="G745" s="18">
        <f t="shared" si="25"/>
        <v>4562.7</v>
      </c>
      <c r="H745" s="7"/>
      <c r="I745" s="7"/>
      <c r="J745" s="7"/>
      <c r="K745" s="7"/>
    </row>
    <row r="746" spans="1:11" s="8" customFormat="1" ht="13.5">
      <c r="A746" s="15" t="s">
        <v>1131</v>
      </c>
      <c r="B746" s="109" t="s">
        <v>2635</v>
      </c>
      <c r="C746" s="15" t="s">
        <v>3533</v>
      </c>
      <c r="D746" s="15" t="s">
        <v>2993</v>
      </c>
      <c r="E746" s="18">
        <v>10000</v>
      </c>
      <c r="F746" s="18">
        <v>0</v>
      </c>
      <c r="G746" s="18">
        <f t="shared" si="25"/>
        <v>10000</v>
      </c>
      <c r="H746" s="7"/>
      <c r="I746" s="7"/>
      <c r="J746" s="7"/>
      <c r="K746" s="7"/>
    </row>
    <row r="747" spans="1:11" s="8" customFormat="1" ht="13.5">
      <c r="A747" s="15" t="s">
        <v>1131</v>
      </c>
      <c r="B747" s="109" t="s">
        <v>2636</v>
      </c>
      <c r="C747" s="15" t="s">
        <v>3485</v>
      </c>
      <c r="D747" s="15" t="s">
        <v>3755</v>
      </c>
      <c r="E747" s="18">
        <v>65000</v>
      </c>
      <c r="F747" s="18">
        <v>0</v>
      </c>
      <c r="G747" s="18">
        <f t="shared" si="25"/>
        <v>65000</v>
      </c>
      <c r="H747" s="7"/>
      <c r="I747" s="7"/>
      <c r="J747" s="7"/>
      <c r="K747" s="7"/>
    </row>
    <row r="748" spans="1:11" s="8" customFormat="1" ht="13.5">
      <c r="A748" s="15" t="s">
        <v>1131</v>
      </c>
      <c r="B748" s="109" t="s">
        <v>2637</v>
      </c>
      <c r="C748" s="15" t="s">
        <v>4590</v>
      </c>
      <c r="D748" s="15" t="s">
        <v>3756</v>
      </c>
      <c r="E748" s="18">
        <v>10000</v>
      </c>
      <c r="F748" s="18">
        <v>0</v>
      </c>
      <c r="G748" s="18">
        <f t="shared" si="25"/>
        <v>10000</v>
      </c>
      <c r="H748" s="7"/>
      <c r="I748" s="7"/>
      <c r="J748" s="7"/>
      <c r="K748" s="7"/>
    </row>
    <row r="749" spans="1:11" s="8" customFormat="1" ht="13.5">
      <c r="A749" s="15" t="s">
        <v>1131</v>
      </c>
      <c r="B749" s="109" t="s">
        <v>2638</v>
      </c>
      <c r="C749" s="15" t="s">
        <v>3488</v>
      </c>
      <c r="D749" s="15" t="s">
        <v>3757</v>
      </c>
      <c r="E749" s="18">
        <v>5000</v>
      </c>
      <c r="F749" s="18">
        <v>0</v>
      </c>
      <c r="G749" s="18">
        <f t="shared" si="25"/>
        <v>5000</v>
      </c>
      <c r="H749" s="7"/>
      <c r="I749" s="7"/>
      <c r="J749" s="7"/>
      <c r="K749" s="7"/>
    </row>
    <row r="750" spans="1:11" s="8" customFormat="1" ht="13.5">
      <c r="A750" s="15" t="s">
        <v>1131</v>
      </c>
      <c r="B750" s="109" t="s">
        <v>2639</v>
      </c>
      <c r="C750" s="15" t="s">
        <v>3581</v>
      </c>
      <c r="D750" s="15" t="s">
        <v>3758</v>
      </c>
      <c r="E750" s="18">
        <v>3250</v>
      </c>
      <c r="F750" s="18">
        <v>0</v>
      </c>
      <c r="G750" s="18">
        <f t="shared" si="25"/>
        <v>3250</v>
      </c>
      <c r="H750" s="7"/>
      <c r="I750" s="7"/>
      <c r="J750" s="7"/>
      <c r="K750" s="7"/>
    </row>
    <row r="751" spans="1:11" s="8" customFormat="1" ht="13.5">
      <c r="A751" s="15" t="s">
        <v>1131</v>
      </c>
      <c r="B751" s="109" t="s">
        <v>2640</v>
      </c>
      <c r="C751" s="15" t="s">
        <v>3490</v>
      </c>
      <c r="D751" s="15" t="s">
        <v>4160</v>
      </c>
      <c r="E751" s="18">
        <v>14100.05</v>
      </c>
      <c r="F751" s="18">
        <v>0</v>
      </c>
      <c r="G751" s="18">
        <f t="shared" si="25"/>
        <v>14100.05</v>
      </c>
      <c r="H751" s="7"/>
      <c r="I751" s="7"/>
      <c r="J751" s="7"/>
      <c r="K751" s="7"/>
    </row>
    <row r="752" spans="1:11" s="8" customFormat="1" ht="13.5">
      <c r="A752" s="15" t="s">
        <v>1131</v>
      </c>
      <c r="B752" s="109" t="s">
        <v>2641</v>
      </c>
      <c r="C752" s="15" t="s">
        <v>4592</v>
      </c>
      <c r="D752" s="15" t="s">
        <v>3759</v>
      </c>
      <c r="E752" s="18">
        <v>12000</v>
      </c>
      <c r="F752" s="18">
        <v>0</v>
      </c>
      <c r="G752" s="18">
        <f t="shared" si="25"/>
        <v>12000</v>
      </c>
      <c r="H752" s="7"/>
      <c r="I752" s="7"/>
      <c r="J752" s="7"/>
      <c r="K752" s="7"/>
    </row>
    <row r="753" spans="1:11" s="8" customFormat="1" ht="13.5">
      <c r="A753" s="15" t="s">
        <v>1131</v>
      </c>
      <c r="B753" s="109" t="s">
        <v>2642</v>
      </c>
      <c r="C753" s="15" t="s">
        <v>4594</v>
      </c>
      <c r="D753" s="15" t="s">
        <v>3760</v>
      </c>
      <c r="E753" s="18">
        <v>8000</v>
      </c>
      <c r="F753" s="18">
        <v>0</v>
      </c>
      <c r="G753" s="18">
        <f t="shared" si="25"/>
        <v>8000</v>
      </c>
      <c r="H753" s="7"/>
      <c r="I753" s="7"/>
      <c r="J753" s="7"/>
      <c r="K753" s="7"/>
    </row>
    <row r="754" spans="1:11" s="8" customFormat="1" ht="13.5">
      <c r="A754" s="15" t="s">
        <v>1131</v>
      </c>
      <c r="B754" s="109" t="s">
        <v>2643</v>
      </c>
      <c r="C754" s="15" t="s">
        <v>4596</v>
      </c>
      <c r="D754" s="15" t="s">
        <v>3761</v>
      </c>
      <c r="E754" s="18">
        <v>17000</v>
      </c>
      <c r="F754" s="18">
        <v>0</v>
      </c>
      <c r="G754" s="18">
        <f t="shared" si="25"/>
        <v>17000</v>
      </c>
      <c r="H754" s="7"/>
      <c r="I754" s="7"/>
      <c r="J754" s="7"/>
      <c r="K754" s="7"/>
    </row>
    <row r="755" spans="1:11" s="8" customFormat="1" ht="13.5">
      <c r="A755" s="15" t="s">
        <v>1131</v>
      </c>
      <c r="B755" s="109" t="s">
        <v>2530</v>
      </c>
      <c r="C755" s="15" t="s">
        <v>4597</v>
      </c>
      <c r="D755" s="15" t="s">
        <v>3762</v>
      </c>
      <c r="E755" s="18">
        <v>1484</v>
      </c>
      <c r="F755" s="18">
        <v>0</v>
      </c>
      <c r="G755" s="18">
        <f t="shared" si="25"/>
        <v>1484</v>
      </c>
      <c r="H755" s="7"/>
      <c r="I755" s="7"/>
      <c r="J755" s="7"/>
      <c r="K755" s="7"/>
    </row>
    <row r="756" spans="1:11" s="8" customFormat="1" ht="13.5">
      <c r="A756" s="15" t="s">
        <v>1131</v>
      </c>
      <c r="B756" s="109" t="s">
        <v>2644</v>
      </c>
      <c r="C756" s="15" t="s">
        <v>4599</v>
      </c>
      <c r="D756" s="15" t="s">
        <v>3763</v>
      </c>
      <c r="E756" s="18">
        <v>11107.69</v>
      </c>
      <c r="F756" s="18">
        <v>0</v>
      </c>
      <c r="G756" s="18">
        <f t="shared" si="25"/>
        <v>11107.69</v>
      </c>
      <c r="H756" s="7"/>
      <c r="I756" s="7"/>
      <c r="J756" s="7"/>
      <c r="K756" s="7"/>
    </row>
    <row r="757" spans="1:11" s="8" customFormat="1" ht="13.5">
      <c r="A757" s="15" t="s">
        <v>1131</v>
      </c>
      <c r="B757" s="109" t="s">
        <v>1284</v>
      </c>
      <c r="C757" s="15" t="s">
        <v>4601</v>
      </c>
      <c r="D757" s="15" t="s">
        <v>3764</v>
      </c>
      <c r="E757" s="18">
        <v>52192</v>
      </c>
      <c r="F757" s="18">
        <v>0</v>
      </c>
      <c r="G757" s="18">
        <f t="shared" si="25"/>
        <v>52192</v>
      </c>
      <c r="H757" s="7"/>
      <c r="I757" s="7"/>
      <c r="J757" s="7"/>
      <c r="K757" s="7"/>
    </row>
    <row r="758" spans="1:11" s="8" customFormat="1" ht="13.5">
      <c r="A758" s="15" t="s">
        <v>1131</v>
      </c>
      <c r="B758" s="109" t="s">
        <v>1285</v>
      </c>
      <c r="C758" s="15" t="s">
        <v>4603</v>
      </c>
      <c r="D758" s="15" t="s">
        <v>3765</v>
      </c>
      <c r="E758" s="18">
        <v>22000</v>
      </c>
      <c r="F758" s="18">
        <v>0</v>
      </c>
      <c r="G758" s="18">
        <f t="shared" si="25"/>
        <v>22000</v>
      </c>
      <c r="H758" s="7"/>
      <c r="I758" s="7"/>
      <c r="J758" s="7"/>
      <c r="K758" s="7"/>
    </row>
    <row r="759" spans="1:11" s="8" customFormat="1" ht="13.5">
      <c r="A759" s="15" t="s">
        <v>1131</v>
      </c>
      <c r="B759" s="109" t="s">
        <v>1283</v>
      </c>
      <c r="C759" s="15" t="s">
        <v>4605</v>
      </c>
      <c r="D759" s="15" t="s">
        <v>4167</v>
      </c>
      <c r="E759" s="18">
        <v>342795.74</v>
      </c>
      <c r="F759" s="18">
        <v>0</v>
      </c>
      <c r="G759" s="18">
        <f t="shared" si="25"/>
        <v>342795.74</v>
      </c>
      <c r="H759" s="7"/>
      <c r="I759" s="7"/>
      <c r="J759" s="7"/>
      <c r="K759" s="7"/>
    </row>
    <row r="760" spans="1:11" s="8" customFormat="1" ht="13.5">
      <c r="A760" s="15" t="s">
        <v>1131</v>
      </c>
      <c r="B760" s="109" t="s">
        <v>2645</v>
      </c>
      <c r="C760" s="15" t="s">
        <v>3493</v>
      </c>
      <c r="D760" s="15" t="s">
        <v>3766</v>
      </c>
      <c r="E760" s="18">
        <v>20000</v>
      </c>
      <c r="F760" s="18">
        <v>0</v>
      </c>
      <c r="G760" s="18">
        <f t="shared" si="25"/>
        <v>20000</v>
      </c>
      <c r="H760" s="7"/>
      <c r="I760" s="7"/>
      <c r="J760" s="7"/>
      <c r="K760" s="7"/>
    </row>
    <row r="761" spans="1:11" s="8" customFormat="1" ht="13.5">
      <c r="A761" s="15" t="s">
        <v>1131</v>
      </c>
      <c r="B761" s="109" t="s">
        <v>2646</v>
      </c>
      <c r="C761" s="15" t="s">
        <v>4606</v>
      </c>
      <c r="D761" s="15" t="s">
        <v>3767</v>
      </c>
      <c r="E761" s="18">
        <v>6050</v>
      </c>
      <c r="F761" s="18">
        <v>0</v>
      </c>
      <c r="G761" s="18">
        <f t="shared" si="25"/>
        <v>6050</v>
      </c>
      <c r="H761" s="7"/>
      <c r="I761" s="7"/>
      <c r="J761" s="7"/>
      <c r="K761" s="7"/>
    </row>
    <row r="762" spans="1:11" s="8" customFormat="1" ht="13.5">
      <c r="A762" s="15" t="s">
        <v>1131</v>
      </c>
      <c r="B762" s="109" t="s">
        <v>2647</v>
      </c>
      <c r="C762" s="15" t="s">
        <v>4608</v>
      </c>
      <c r="D762" s="15" t="s">
        <v>4170</v>
      </c>
      <c r="E762" s="18">
        <v>54563.04</v>
      </c>
      <c r="F762" s="18">
        <v>13.11</v>
      </c>
      <c r="G762" s="18">
        <f t="shared" si="25"/>
        <v>54549.93</v>
      </c>
      <c r="H762" s="7"/>
      <c r="I762" s="7"/>
      <c r="J762" s="7"/>
      <c r="K762" s="7"/>
    </row>
    <row r="763" spans="1:11" s="8" customFormat="1" ht="13.5">
      <c r="A763" s="15" t="s">
        <v>1131</v>
      </c>
      <c r="B763" s="109" t="s">
        <v>2648</v>
      </c>
      <c r="C763" s="15" t="s">
        <v>4610</v>
      </c>
      <c r="D763" s="15" t="s">
        <v>3768</v>
      </c>
      <c r="E763" s="18">
        <v>6691</v>
      </c>
      <c r="F763" s="18">
        <v>0</v>
      </c>
      <c r="G763" s="18">
        <f t="shared" si="25"/>
        <v>6691</v>
      </c>
      <c r="H763" s="7"/>
      <c r="I763" s="7"/>
      <c r="J763" s="7"/>
      <c r="K763" s="7"/>
    </row>
    <row r="764" spans="1:11" s="8" customFormat="1" ht="13.5">
      <c r="A764" s="15" t="s">
        <v>1131</v>
      </c>
      <c r="B764" s="109" t="s">
        <v>2649</v>
      </c>
      <c r="C764" s="15" t="s">
        <v>4612</v>
      </c>
      <c r="D764" s="15" t="s">
        <v>3769</v>
      </c>
      <c r="E764" s="18">
        <v>11000</v>
      </c>
      <c r="F764" s="18">
        <v>0</v>
      </c>
      <c r="G764" s="18">
        <f t="shared" si="25"/>
        <v>11000</v>
      </c>
      <c r="H764" s="7"/>
      <c r="I764" s="7"/>
      <c r="J764" s="7"/>
      <c r="K764" s="7"/>
    </row>
    <row r="765" spans="1:11" s="8" customFormat="1" ht="13.5">
      <c r="A765" s="15" t="s">
        <v>1131</v>
      </c>
      <c r="B765" s="109" t="s">
        <v>2650</v>
      </c>
      <c r="C765" s="15" t="s">
        <v>4614</v>
      </c>
      <c r="D765" s="15" t="s">
        <v>3770</v>
      </c>
      <c r="E765" s="18">
        <v>20185.16</v>
      </c>
      <c r="F765" s="18">
        <v>3.25</v>
      </c>
      <c r="G765" s="18">
        <f t="shared" si="25"/>
        <v>20181.91</v>
      </c>
      <c r="H765" s="7"/>
      <c r="I765" s="7"/>
      <c r="J765" s="7"/>
      <c r="K765" s="7"/>
    </row>
    <row r="766" spans="1:11" s="8" customFormat="1" ht="13.5">
      <c r="A766" s="15" t="s">
        <v>1131</v>
      </c>
      <c r="B766" s="109" t="s">
        <v>2651</v>
      </c>
      <c r="C766" s="15" t="s">
        <v>4616</v>
      </c>
      <c r="D766" s="15" t="s">
        <v>3771</v>
      </c>
      <c r="E766" s="18">
        <v>14500</v>
      </c>
      <c r="F766" s="18">
        <v>0</v>
      </c>
      <c r="G766" s="18">
        <f t="shared" si="25"/>
        <v>14500</v>
      </c>
      <c r="H766" s="7"/>
      <c r="I766" s="7"/>
      <c r="J766" s="7"/>
      <c r="K766" s="7"/>
    </row>
    <row r="767" spans="1:11" s="8" customFormat="1" ht="13.5">
      <c r="A767" s="15" t="s">
        <v>1131</v>
      </c>
      <c r="B767" s="109" t="s">
        <v>2652</v>
      </c>
      <c r="C767" s="15" t="s">
        <v>4618</v>
      </c>
      <c r="D767" s="15" t="s">
        <v>3772</v>
      </c>
      <c r="E767" s="18">
        <v>17000</v>
      </c>
      <c r="F767" s="18">
        <v>0</v>
      </c>
      <c r="G767" s="18">
        <f t="shared" si="25"/>
        <v>17000</v>
      </c>
      <c r="H767" s="7"/>
      <c r="I767" s="7"/>
      <c r="J767" s="7"/>
      <c r="K767" s="7"/>
    </row>
    <row r="768" spans="1:11" s="8" customFormat="1" ht="13.5">
      <c r="A768" s="15" t="s">
        <v>1131</v>
      </c>
      <c r="B768" s="109" t="s">
        <v>2653</v>
      </c>
      <c r="C768" s="15" t="s">
        <v>4620</v>
      </c>
      <c r="D768" s="15" t="s">
        <v>3773</v>
      </c>
      <c r="E768" s="18">
        <v>6056.5</v>
      </c>
      <c r="F768" s="18">
        <v>0</v>
      </c>
      <c r="G768" s="18">
        <f t="shared" si="25"/>
        <v>6056.5</v>
      </c>
      <c r="H768" s="7"/>
      <c r="I768" s="7"/>
      <c r="J768" s="7"/>
      <c r="K768" s="7"/>
    </row>
    <row r="769" spans="1:11" s="8" customFormat="1" ht="13.5">
      <c r="A769" s="15" t="s">
        <v>1131</v>
      </c>
      <c r="B769" s="109" t="s">
        <v>1297</v>
      </c>
      <c r="C769" s="15" t="s">
        <v>4622</v>
      </c>
      <c r="D769" s="15" t="s">
        <v>4177</v>
      </c>
      <c r="E769" s="18">
        <v>13040.51</v>
      </c>
      <c r="F769" s="18">
        <v>0</v>
      </c>
      <c r="G769" s="18">
        <f t="shared" si="25"/>
        <v>13040.51</v>
      </c>
      <c r="H769" s="7"/>
      <c r="I769" s="7"/>
      <c r="J769" s="7"/>
      <c r="K769" s="7"/>
    </row>
    <row r="770" spans="1:11" s="8" customFormat="1" ht="13.5">
      <c r="A770" s="15" t="s">
        <v>1131</v>
      </c>
      <c r="B770" s="109" t="s">
        <v>1298</v>
      </c>
      <c r="C770" s="15" t="s">
        <v>4624</v>
      </c>
      <c r="D770" s="15" t="s">
        <v>3774</v>
      </c>
      <c r="E770" s="18">
        <v>25000</v>
      </c>
      <c r="F770" s="18">
        <v>0</v>
      </c>
      <c r="G770" s="18">
        <f t="shared" si="25"/>
        <v>25000</v>
      </c>
      <c r="H770" s="7"/>
      <c r="I770" s="7"/>
      <c r="J770" s="7"/>
      <c r="K770" s="7"/>
    </row>
    <row r="771" spans="1:11" s="8" customFormat="1" ht="13.5">
      <c r="A771" s="15" t="s">
        <v>1131</v>
      </c>
      <c r="B771" s="109" t="s">
        <v>1290</v>
      </c>
      <c r="C771" s="15" t="s">
        <v>4626</v>
      </c>
      <c r="D771" s="15" t="s">
        <v>3775</v>
      </c>
      <c r="E771" s="18">
        <v>24580.29</v>
      </c>
      <c r="F771" s="18">
        <v>0</v>
      </c>
      <c r="G771" s="18">
        <f t="shared" si="25"/>
        <v>24580.29</v>
      </c>
      <c r="H771" s="7"/>
      <c r="I771" s="7"/>
      <c r="J771" s="7"/>
      <c r="K771" s="7"/>
    </row>
    <row r="772" spans="1:11" s="8" customFormat="1" ht="13.5">
      <c r="A772" s="15" t="s">
        <v>1131</v>
      </c>
      <c r="B772" s="109" t="s">
        <v>1291</v>
      </c>
      <c r="C772" s="15" t="s">
        <v>4628</v>
      </c>
      <c r="D772" s="15" t="s">
        <v>3776</v>
      </c>
      <c r="E772" s="18">
        <v>6000</v>
      </c>
      <c r="F772" s="18">
        <v>0</v>
      </c>
      <c r="G772" s="18">
        <f t="shared" si="25"/>
        <v>6000</v>
      </c>
      <c r="H772" s="7"/>
      <c r="I772" s="7"/>
      <c r="J772" s="7"/>
      <c r="K772" s="7"/>
    </row>
    <row r="773" spans="1:11" s="8" customFormat="1" ht="13.5">
      <c r="A773" s="15" t="s">
        <v>1131</v>
      </c>
      <c r="B773" s="109" t="s">
        <v>1292</v>
      </c>
      <c r="C773" s="15" t="s">
        <v>4630</v>
      </c>
      <c r="D773" s="15" t="s">
        <v>3777</v>
      </c>
      <c r="E773" s="18">
        <v>9200</v>
      </c>
      <c r="F773" s="18">
        <v>0</v>
      </c>
      <c r="G773" s="18">
        <f t="shared" si="25"/>
        <v>9200</v>
      </c>
      <c r="H773" s="7"/>
      <c r="I773" s="7"/>
      <c r="J773" s="7"/>
      <c r="K773" s="7"/>
    </row>
    <row r="774" spans="1:11" s="8" customFormat="1" ht="13.5">
      <c r="A774" s="15" t="s">
        <v>1131</v>
      </c>
      <c r="B774" s="109" t="s">
        <v>1293</v>
      </c>
      <c r="C774" s="15" t="s">
        <v>4632</v>
      </c>
      <c r="D774" s="15" t="s">
        <v>3778</v>
      </c>
      <c r="E774" s="18">
        <v>81500</v>
      </c>
      <c r="F774" s="18">
        <v>0</v>
      </c>
      <c r="G774" s="18">
        <f t="shared" si="25"/>
        <v>81500</v>
      </c>
      <c r="H774" s="7"/>
      <c r="I774" s="7"/>
      <c r="J774" s="7"/>
      <c r="K774" s="7"/>
    </row>
    <row r="775" spans="1:11" s="8" customFormat="1" ht="13.5">
      <c r="A775" s="15" t="s">
        <v>1131</v>
      </c>
      <c r="B775" s="109" t="s">
        <v>2532</v>
      </c>
      <c r="C775" s="15" t="s">
        <v>4634</v>
      </c>
      <c r="D775" s="15" t="s">
        <v>3779</v>
      </c>
      <c r="E775" s="18">
        <v>1820</v>
      </c>
      <c r="F775" s="18">
        <v>0</v>
      </c>
      <c r="G775" s="18">
        <f t="shared" si="25"/>
        <v>1820</v>
      </c>
      <c r="H775" s="7"/>
      <c r="I775" s="7"/>
      <c r="J775" s="7"/>
      <c r="K775" s="7"/>
    </row>
    <row r="776" spans="1:11" s="8" customFormat="1" ht="13.5">
      <c r="A776" s="15" t="s">
        <v>1131</v>
      </c>
      <c r="B776" s="109" t="s">
        <v>1299</v>
      </c>
      <c r="C776" s="15" t="s">
        <v>4636</v>
      </c>
      <c r="D776" s="15" t="s">
        <v>3780</v>
      </c>
      <c r="E776" s="18">
        <v>6400</v>
      </c>
      <c r="F776" s="18">
        <v>0</v>
      </c>
      <c r="G776" s="18">
        <f t="shared" si="25"/>
        <v>6400</v>
      </c>
      <c r="H776" s="7"/>
      <c r="I776" s="7"/>
      <c r="J776" s="7"/>
      <c r="K776" s="7"/>
    </row>
    <row r="777" spans="1:11" s="8" customFormat="1" ht="13.5">
      <c r="A777" s="15" t="s">
        <v>1131</v>
      </c>
      <c r="B777" s="109" t="s">
        <v>1275</v>
      </c>
      <c r="C777" s="15" t="s">
        <v>4638</v>
      </c>
      <c r="D777" s="15" t="s">
        <v>3781</v>
      </c>
      <c r="E777" s="18">
        <v>27000</v>
      </c>
      <c r="F777" s="18">
        <v>0</v>
      </c>
      <c r="G777" s="18">
        <f t="shared" si="25"/>
        <v>27000</v>
      </c>
      <c r="H777" s="7"/>
      <c r="I777" s="7"/>
      <c r="J777" s="7"/>
      <c r="K777" s="7"/>
    </row>
    <row r="778" spans="1:11" s="8" customFormat="1" ht="13.5">
      <c r="A778" s="15" t="s">
        <v>1131</v>
      </c>
      <c r="B778" s="109" t="s">
        <v>1276</v>
      </c>
      <c r="C778" s="15" t="s">
        <v>4640</v>
      </c>
      <c r="D778" s="15" t="s">
        <v>3782</v>
      </c>
      <c r="E778" s="18">
        <v>12000</v>
      </c>
      <c r="F778" s="18">
        <v>0</v>
      </c>
      <c r="G778" s="18">
        <f t="shared" si="25"/>
        <v>12000</v>
      </c>
      <c r="H778" s="7"/>
      <c r="I778" s="7"/>
      <c r="J778" s="7"/>
      <c r="K778" s="7"/>
    </row>
    <row r="779" spans="1:11" s="8" customFormat="1" ht="13.5">
      <c r="A779" s="113"/>
      <c r="B779" s="15"/>
      <c r="C779" s="15"/>
      <c r="D779" s="108" t="s">
        <v>3886</v>
      </c>
      <c r="E779" s="50">
        <f>SUM(E735:E778)</f>
        <v>1020272.4800000001</v>
      </c>
      <c r="F779" s="50">
        <f>SUM(F735:F778)</f>
        <v>16.36</v>
      </c>
      <c r="G779" s="50">
        <f>SUM(G735:G778)</f>
        <v>1020256.1200000001</v>
      </c>
      <c r="H779" s="7"/>
      <c r="I779" s="7"/>
      <c r="J779" s="7"/>
      <c r="K779" s="7"/>
    </row>
    <row r="780" spans="1:11" s="8" customFormat="1" ht="13.5">
      <c r="A780" s="15" t="s">
        <v>1149</v>
      </c>
      <c r="B780" s="109" t="s">
        <v>1290</v>
      </c>
      <c r="C780" s="15" t="s">
        <v>3464</v>
      </c>
      <c r="D780" s="15" t="s">
        <v>1992</v>
      </c>
      <c r="E780" s="34">
        <v>1057.18</v>
      </c>
      <c r="F780" s="34">
        <v>0</v>
      </c>
      <c r="G780" s="34">
        <f aca="true" t="shared" si="26" ref="G780:G786">+E780-F780</f>
        <v>1057.18</v>
      </c>
      <c r="H780" s="7"/>
      <c r="I780" s="7"/>
      <c r="J780" s="7"/>
      <c r="K780" s="7"/>
    </row>
    <row r="781" spans="1:11" s="8" customFormat="1" ht="13.5">
      <c r="A781" s="15" t="s">
        <v>1149</v>
      </c>
      <c r="B781" s="109" t="s">
        <v>1291</v>
      </c>
      <c r="C781" s="15" t="s">
        <v>4579</v>
      </c>
      <c r="D781" s="15" t="s">
        <v>1993</v>
      </c>
      <c r="E781" s="18">
        <v>3000</v>
      </c>
      <c r="F781" s="18">
        <v>0</v>
      </c>
      <c r="G781" s="18">
        <f t="shared" si="26"/>
        <v>3000</v>
      </c>
      <c r="H781" s="7"/>
      <c r="I781" s="7"/>
      <c r="J781" s="7"/>
      <c r="K781" s="7"/>
    </row>
    <row r="782" spans="1:11" s="8" customFormat="1" ht="13.5">
      <c r="A782" s="15" t="s">
        <v>1149</v>
      </c>
      <c r="B782" s="109" t="s">
        <v>1292</v>
      </c>
      <c r="C782" s="15" t="s">
        <v>4580</v>
      </c>
      <c r="D782" s="15" t="s">
        <v>1994</v>
      </c>
      <c r="E782" s="18">
        <v>10000</v>
      </c>
      <c r="F782" s="18">
        <v>0</v>
      </c>
      <c r="G782" s="18">
        <f t="shared" si="26"/>
        <v>10000</v>
      </c>
      <c r="H782" s="7"/>
      <c r="I782" s="7"/>
      <c r="J782" s="7"/>
      <c r="K782" s="7"/>
    </row>
    <row r="783" spans="1:11" s="8" customFormat="1" ht="13.5">
      <c r="A783" s="15" t="s">
        <v>1149</v>
      </c>
      <c r="B783" s="109" t="s">
        <v>1293</v>
      </c>
      <c r="C783" s="15" t="s">
        <v>4590</v>
      </c>
      <c r="D783" s="15" t="s">
        <v>1998</v>
      </c>
      <c r="E783" s="18">
        <v>1000</v>
      </c>
      <c r="F783" s="18">
        <v>0</v>
      </c>
      <c r="G783" s="18">
        <f t="shared" si="26"/>
        <v>1000</v>
      </c>
      <c r="H783" s="7"/>
      <c r="I783" s="7"/>
      <c r="J783" s="7"/>
      <c r="K783" s="7"/>
    </row>
    <row r="784" spans="1:11" s="8" customFormat="1" ht="13.5">
      <c r="A784" s="15" t="s">
        <v>1149</v>
      </c>
      <c r="B784" s="109" t="s">
        <v>2532</v>
      </c>
      <c r="C784" s="15" t="s">
        <v>3490</v>
      </c>
      <c r="D784" s="15" t="s">
        <v>1999</v>
      </c>
      <c r="E784" s="18">
        <v>1000</v>
      </c>
      <c r="F784" s="18">
        <v>0</v>
      </c>
      <c r="G784" s="18">
        <f t="shared" si="26"/>
        <v>1000</v>
      </c>
      <c r="H784" s="7"/>
      <c r="I784" s="7"/>
      <c r="J784" s="7"/>
      <c r="K784" s="7"/>
    </row>
    <row r="785" spans="1:11" s="8" customFormat="1" ht="13.5">
      <c r="A785" s="15" t="s">
        <v>1149</v>
      </c>
      <c r="B785" s="109" t="s">
        <v>1299</v>
      </c>
      <c r="C785" s="15" t="s">
        <v>4592</v>
      </c>
      <c r="D785" s="15" t="s">
        <v>2000</v>
      </c>
      <c r="E785" s="18">
        <v>1000</v>
      </c>
      <c r="F785" s="18">
        <v>0</v>
      </c>
      <c r="G785" s="18">
        <f t="shared" si="26"/>
        <v>1000</v>
      </c>
      <c r="H785" s="7"/>
      <c r="I785" s="7"/>
      <c r="J785" s="7"/>
      <c r="K785" s="7"/>
    </row>
    <row r="786" spans="1:11" s="8" customFormat="1" ht="13.5">
      <c r="A786" s="15" t="s">
        <v>1149</v>
      </c>
      <c r="B786" s="109" t="s">
        <v>1275</v>
      </c>
      <c r="C786" s="15" t="s">
        <v>4601</v>
      </c>
      <c r="D786" s="15" t="s">
        <v>2003</v>
      </c>
      <c r="E786" s="18">
        <v>2000</v>
      </c>
      <c r="F786" s="18">
        <v>0</v>
      </c>
      <c r="G786" s="18">
        <f t="shared" si="26"/>
        <v>2000</v>
      </c>
      <c r="H786" s="7"/>
      <c r="I786" s="7"/>
      <c r="J786" s="7"/>
      <c r="K786" s="7"/>
    </row>
    <row r="787" spans="1:11" s="8" customFormat="1" ht="13.5">
      <c r="A787" s="113"/>
      <c r="B787" s="15"/>
      <c r="C787" s="15"/>
      <c r="D787" s="108" t="s">
        <v>3886</v>
      </c>
      <c r="E787" s="50">
        <f>SUM(E780:E786)</f>
        <v>19057.18</v>
      </c>
      <c r="F787" s="50">
        <f>SUM(F780:F786)</f>
        <v>0</v>
      </c>
      <c r="G787" s="50">
        <f>SUM(G780:G786)</f>
        <v>19057.18</v>
      </c>
      <c r="H787" s="7"/>
      <c r="I787" s="7"/>
      <c r="J787" s="7"/>
      <c r="K787" s="7"/>
    </row>
    <row r="788" spans="1:11" s="8" customFormat="1" ht="13.5">
      <c r="A788" s="15" t="s">
        <v>1133</v>
      </c>
      <c r="B788" s="109" t="s">
        <v>2528</v>
      </c>
      <c r="C788" s="15" t="s">
        <v>4579</v>
      </c>
      <c r="D788" s="15" t="s">
        <v>2017</v>
      </c>
      <c r="E788" s="34">
        <v>13800</v>
      </c>
      <c r="F788" s="34">
        <v>0</v>
      </c>
      <c r="G788" s="34">
        <f aca="true" t="shared" si="27" ref="G788:G815">+E788-F788</f>
        <v>13800</v>
      </c>
      <c r="H788" s="7"/>
      <c r="I788" s="7"/>
      <c r="J788" s="7"/>
      <c r="K788" s="7"/>
    </row>
    <row r="789" spans="1:11" s="8" customFormat="1" ht="13.5">
      <c r="A789" s="15" t="s">
        <v>1133</v>
      </c>
      <c r="B789" s="109" t="s">
        <v>2626</v>
      </c>
      <c r="C789" s="15" t="s">
        <v>4580</v>
      </c>
      <c r="D789" s="15" t="s">
        <v>2018</v>
      </c>
      <c r="E789" s="18">
        <v>4228.15</v>
      </c>
      <c r="F789" s="18">
        <v>0</v>
      </c>
      <c r="G789" s="18">
        <f t="shared" si="27"/>
        <v>4228.15</v>
      </c>
      <c r="H789" s="7"/>
      <c r="I789" s="7"/>
      <c r="J789" s="7"/>
      <c r="K789" s="7"/>
    </row>
    <row r="790" spans="1:11" s="8" customFormat="1" ht="13.5">
      <c r="A790" s="15" t="s">
        <v>1133</v>
      </c>
      <c r="B790" s="109" t="s">
        <v>2627</v>
      </c>
      <c r="C790" s="15" t="s">
        <v>3468</v>
      </c>
      <c r="D790" s="15" t="s">
        <v>2019</v>
      </c>
      <c r="E790" s="18">
        <v>1000.79</v>
      </c>
      <c r="F790" s="18">
        <v>0</v>
      </c>
      <c r="G790" s="18">
        <f t="shared" si="27"/>
        <v>1000.79</v>
      </c>
      <c r="H790" s="7"/>
      <c r="I790" s="7"/>
      <c r="J790" s="7"/>
      <c r="K790" s="7"/>
    </row>
    <row r="791" spans="1:11" s="8" customFormat="1" ht="13.5">
      <c r="A791" s="15" t="s">
        <v>1133</v>
      </c>
      <c r="B791" s="109" t="s">
        <v>2628</v>
      </c>
      <c r="C791" s="15" t="s">
        <v>4582</v>
      </c>
      <c r="D791" s="15" t="s">
        <v>2020</v>
      </c>
      <c r="E791" s="18">
        <v>7500</v>
      </c>
      <c r="F791" s="18">
        <v>0</v>
      </c>
      <c r="G791" s="18">
        <f t="shared" si="27"/>
        <v>7500</v>
      </c>
      <c r="H791" s="7"/>
      <c r="I791" s="7"/>
      <c r="J791" s="7"/>
      <c r="K791" s="7"/>
    </row>
    <row r="792" spans="1:11" s="8" customFormat="1" ht="13.5">
      <c r="A792" s="15" t="s">
        <v>1133</v>
      </c>
      <c r="B792" s="109" t="s">
        <v>2629</v>
      </c>
      <c r="C792" s="15" t="s">
        <v>4584</v>
      </c>
      <c r="D792" s="15" t="s">
        <v>2021</v>
      </c>
      <c r="E792" s="18">
        <v>1800</v>
      </c>
      <c r="F792" s="18">
        <v>0</v>
      </c>
      <c r="G792" s="18">
        <f t="shared" si="27"/>
        <v>1800</v>
      </c>
      <c r="H792" s="7"/>
      <c r="I792" s="7"/>
      <c r="J792" s="7"/>
      <c r="K792" s="7"/>
    </row>
    <row r="793" spans="1:11" s="8" customFormat="1" ht="13.5">
      <c r="A793" s="15" t="s">
        <v>1133</v>
      </c>
      <c r="B793" s="109" t="s">
        <v>2631</v>
      </c>
      <c r="C793" s="15" t="s">
        <v>4586</v>
      </c>
      <c r="D793" s="15" t="s">
        <v>2022</v>
      </c>
      <c r="E793" s="18">
        <v>6880</v>
      </c>
      <c r="F793" s="18">
        <v>0</v>
      </c>
      <c r="G793" s="18">
        <f t="shared" si="27"/>
        <v>6880</v>
      </c>
      <c r="H793" s="7"/>
      <c r="I793" s="7"/>
      <c r="J793" s="7"/>
      <c r="K793" s="7"/>
    </row>
    <row r="794" spans="1:11" s="8" customFormat="1" ht="13.5">
      <c r="A794" s="15" t="s">
        <v>1133</v>
      </c>
      <c r="B794" s="109" t="s">
        <v>2632</v>
      </c>
      <c r="C794" s="15" t="s">
        <v>3478</v>
      </c>
      <c r="D794" s="15" t="s">
        <v>2023</v>
      </c>
      <c r="E794" s="18">
        <v>39447.45</v>
      </c>
      <c r="F794" s="18">
        <v>12.38</v>
      </c>
      <c r="G794" s="18">
        <f t="shared" si="27"/>
        <v>39435.07</v>
      </c>
      <c r="H794" s="7"/>
      <c r="I794" s="7"/>
      <c r="J794" s="7"/>
      <c r="K794" s="7"/>
    </row>
    <row r="795" spans="1:11" s="8" customFormat="1" ht="13.5">
      <c r="A795" s="15" t="s">
        <v>1133</v>
      </c>
      <c r="B795" s="109" t="s">
        <v>2633</v>
      </c>
      <c r="C795" s="15" t="s">
        <v>3509</v>
      </c>
      <c r="D795" s="15" t="s">
        <v>2024</v>
      </c>
      <c r="E795" s="18">
        <v>9000</v>
      </c>
      <c r="F795" s="18">
        <v>0</v>
      </c>
      <c r="G795" s="18">
        <f t="shared" si="27"/>
        <v>9000</v>
      </c>
      <c r="H795" s="7"/>
      <c r="I795" s="7"/>
      <c r="J795" s="7"/>
      <c r="K795" s="7"/>
    </row>
    <row r="796" spans="1:11" s="8" customFormat="1" ht="13.5">
      <c r="A796" s="15" t="s">
        <v>1133</v>
      </c>
      <c r="B796" s="109" t="s">
        <v>2634</v>
      </c>
      <c r="C796" s="15" t="s">
        <v>4588</v>
      </c>
      <c r="D796" s="15" t="s">
        <v>2025</v>
      </c>
      <c r="E796" s="18">
        <v>82738.71</v>
      </c>
      <c r="F796" s="18">
        <v>7980.49</v>
      </c>
      <c r="G796" s="18">
        <f t="shared" si="27"/>
        <v>74758.22</v>
      </c>
      <c r="H796" s="7"/>
      <c r="I796" s="7"/>
      <c r="J796" s="7"/>
      <c r="K796" s="7"/>
    </row>
    <row r="797" spans="1:11" s="8" customFormat="1" ht="13.5">
      <c r="A797" s="15" t="s">
        <v>1133</v>
      </c>
      <c r="B797" s="109" t="s">
        <v>2635</v>
      </c>
      <c r="C797" s="15" t="s">
        <v>3533</v>
      </c>
      <c r="D797" s="15" t="s">
        <v>2026</v>
      </c>
      <c r="E797" s="18">
        <v>3600</v>
      </c>
      <c r="F797" s="18">
        <v>0</v>
      </c>
      <c r="G797" s="18">
        <f t="shared" si="27"/>
        <v>3600</v>
      </c>
      <c r="H797" s="7"/>
      <c r="I797" s="7"/>
      <c r="J797" s="7"/>
      <c r="K797" s="7"/>
    </row>
    <row r="798" spans="1:11" s="8" customFormat="1" ht="13.5">
      <c r="A798" s="15" t="s">
        <v>1133</v>
      </c>
      <c r="B798" s="109" t="s">
        <v>2636</v>
      </c>
      <c r="C798" s="15" t="s">
        <v>3485</v>
      </c>
      <c r="D798" s="15" t="s">
        <v>2027</v>
      </c>
      <c r="E798" s="18">
        <v>10500</v>
      </c>
      <c r="F798" s="18">
        <v>0</v>
      </c>
      <c r="G798" s="18">
        <f t="shared" si="27"/>
        <v>10500</v>
      </c>
      <c r="H798" s="7"/>
      <c r="I798" s="7"/>
      <c r="J798" s="7"/>
      <c r="K798" s="7"/>
    </row>
    <row r="799" spans="1:11" s="8" customFormat="1" ht="13.5">
      <c r="A799" s="15" t="s">
        <v>1133</v>
      </c>
      <c r="B799" s="109" t="s">
        <v>2638</v>
      </c>
      <c r="C799" s="15" t="s">
        <v>3488</v>
      </c>
      <c r="D799" s="15" t="s">
        <v>2028</v>
      </c>
      <c r="E799" s="18">
        <v>62843.96</v>
      </c>
      <c r="F799" s="18">
        <v>417.76</v>
      </c>
      <c r="G799" s="18">
        <f t="shared" si="27"/>
        <v>62426.2</v>
      </c>
      <c r="H799" s="7"/>
      <c r="I799" s="7"/>
      <c r="J799" s="7"/>
      <c r="K799" s="7"/>
    </row>
    <row r="800" spans="1:11" s="8" customFormat="1" ht="13.5">
      <c r="A800" s="15" t="s">
        <v>1133</v>
      </c>
      <c r="B800" s="109" t="s">
        <v>2639</v>
      </c>
      <c r="C800" s="15" t="s">
        <v>3581</v>
      </c>
      <c r="D800" s="15" t="s">
        <v>2029</v>
      </c>
      <c r="E800" s="18">
        <v>23650</v>
      </c>
      <c r="F800" s="18">
        <v>16.69</v>
      </c>
      <c r="G800" s="18">
        <f t="shared" si="27"/>
        <v>23633.31</v>
      </c>
      <c r="H800" s="7"/>
      <c r="I800" s="7"/>
      <c r="J800" s="7"/>
      <c r="K800" s="7"/>
    </row>
    <row r="801" spans="1:11" s="8" customFormat="1" ht="13.5">
      <c r="A801" s="15" t="s">
        <v>1133</v>
      </c>
      <c r="B801" s="109" t="s">
        <v>2641</v>
      </c>
      <c r="C801" s="15" t="s">
        <v>4592</v>
      </c>
      <c r="D801" s="15" t="s">
        <v>2030</v>
      </c>
      <c r="E801" s="18">
        <v>475.43</v>
      </c>
      <c r="F801" s="18">
        <v>0</v>
      </c>
      <c r="G801" s="18">
        <f t="shared" si="27"/>
        <v>475.43</v>
      </c>
      <c r="H801" s="7"/>
      <c r="I801" s="7"/>
      <c r="J801" s="7"/>
      <c r="K801" s="7"/>
    </row>
    <row r="802" spans="1:11" s="8" customFormat="1" ht="13.5">
      <c r="A802" s="15" t="s">
        <v>1133</v>
      </c>
      <c r="B802" s="109" t="s">
        <v>2530</v>
      </c>
      <c r="C802" s="15" t="s">
        <v>4597</v>
      </c>
      <c r="D802" s="15" t="s">
        <v>2031</v>
      </c>
      <c r="E802" s="18">
        <v>7500</v>
      </c>
      <c r="F802" s="18">
        <v>0</v>
      </c>
      <c r="G802" s="18">
        <f t="shared" si="27"/>
        <v>7500</v>
      </c>
      <c r="H802" s="7"/>
      <c r="I802" s="7"/>
      <c r="J802" s="7"/>
      <c r="K802" s="7"/>
    </row>
    <row r="803" spans="1:11" s="8" customFormat="1" ht="13.5">
      <c r="A803" s="15" t="s">
        <v>1133</v>
      </c>
      <c r="B803" s="114" t="s">
        <v>1212</v>
      </c>
      <c r="C803" s="15" t="s">
        <v>4599</v>
      </c>
      <c r="D803" s="15" t="s">
        <v>2032</v>
      </c>
      <c r="E803" s="18">
        <v>8091</v>
      </c>
      <c r="F803" s="18">
        <v>8091</v>
      </c>
      <c r="G803" s="18">
        <f t="shared" si="27"/>
        <v>0</v>
      </c>
      <c r="H803" s="7"/>
      <c r="I803" s="7"/>
      <c r="J803" s="7"/>
      <c r="K803" s="7"/>
    </row>
    <row r="804" spans="1:11" s="8" customFormat="1" ht="13.5">
      <c r="A804" s="15" t="s">
        <v>1133</v>
      </c>
      <c r="B804" s="109" t="s">
        <v>1284</v>
      </c>
      <c r="C804" s="15" t="s">
        <v>4601</v>
      </c>
      <c r="D804" s="15" t="s">
        <v>2033</v>
      </c>
      <c r="E804" s="18">
        <v>5977</v>
      </c>
      <c r="F804" s="18">
        <v>0</v>
      </c>
      <c r="G804" s="18">
        <f t="shared" si="27"/>
        <v>5977</v>
      </c>
      <c r="H804" s="7"/>
      <c r="I804" s="7"/>
      <c r="J804" s="7"/>
      <c r="K804" s="7"/>
    </row>
    <row r="805" spans="1:11" s="8" customFormat="1" ht="13.5">
      <c r="A805" s="15" t="s">
        <v>1133</v>
      </c>
      <c r="B805" s="109" t="s">
        <v>1285</v>
      </c>
      <c r="C805" s="15" t="s">
        <v>4603</v>
      </c>
      <c r="D805" s="15" t="s">
        <v>2034</v>
      </c>
      <c r="E805" s="18">
        <v>15000</v>
      </c>
      <c r="F805" s="18">
        <v>0</v>
      </c>
      <c r="G805" s="18">
        <f t="shared" si="27"/>
        <v>15000</v>
      </c>
      <c r="H805" s="7"/>
      <c r="I805" s="7"/>
      <c r="J805" s="7"/>
      <c r="K805" s="7"/>
    </row>
    <row r="806" spans="1:11" s="8" customFormat="1" ht="13.5">
      <c r="A806" s="15" t="s">
        <v>1133</v>
      </c>
      <c r="B806" s="109" t="s">
        <v>1283</v>
      </c>
      <c r="C806" s="15" t="s">
        <v>4605</v>
      </c>
      <c r="D806" s="15" t="s">
        <v>2035</v>
      </c>
      <c r="E806" s="18">
        <v>1000</v>
      </c>
      <c r="F806" s="18">
        <v>0</v>
      </c>
      <c r="G806" s="18">
        <f t="shared" si="27"/>
        <v>1000</v>
      </c>
      <c r="H806" s="7"/>
      <c r="I806" s="7"/>
      <c r="J806" s="7"/>
      <c r="K806" s="7"/>
    </row>
    <row r="807" spans="1:11" s="8" customFormat="1" ht="13.5">
      <c r="A807" s="15" t="s">
        <v>1133</v>
      </c>
      <c r="B807" s="109" t="s">
        <v>2645</v>
      </c>
      <c r="C807" s="15" t="s">
        <v>3493</v>
      </c>
      <c r="D807" s="15" t="s">
        <v>2036</v>
      </c>
      <c r="E807" s="18">
        <v>193.8</v>
      </c>
      <c r="F807" s="18">
        <v>0</v>
      </c>
      <c r="G807" s="18">
        <f t="shared" si="27"/>
        <v>193.8</v>
      </c>
      <c r="H807" s="7"/>
      <c r="I807" s="7"/>
      <c r="J807" s="7"/>
      <c r="K807" s="7"/>
    </row>
    <row r="808" spans="1:11" s="8" customFormat="1" ht="13.5">
      <c r="A808" s="15" t="s">
        <v>1133</v>
      </c>
      <c r="B808" s="109" t="s">
        <v>2649</v>
      </c>
      <c r="C808" s="15" t="s">
        <v>4612</v>
      </c>
      <c r="D808" s="15" t="s">
        <v>2038</v>
      </c>
      <c r="E808" s="18">
        <v>3000</v>
      </c>
      <c r="F808" s="18">
        <v>0</v>
      </c>
      <c r="G808" s="18">
        <f t="shared" si="27"/>
        <v>3000</v>
      </c>
      <c r="H808" s="7"/>
      <c r="I808" s="7"/>
      <c r="J808" s="7"/>
      <c r="K808" s="7"/>
    </row>
    <row r="809" spans="1:11" s="8" customFormat="1" ht="13.5">
      <c r="A809" s="15" t="s">
        <v>1133</v>
      </c>
      <c r="B809" s="109" t="s">
        <v>2650</v>
      </c>
      <c r="C809" s="15" t="s">
        <v>4614</v>
      </c>
      <c r="D809" s="15" t="s">
        <v>2039</v>
      </c>
      <c r="E809" s="18">
        <v>8800</v>
      </c>
      <c r="F809" s="18">
        <v>0</v>
      </c>
      <c r="G809" s="18">
        <f t="shared" si="27"/>
        <v>8800</v>
      </c>
      <c r="H809" s="7"/>
      <c r="I809" s="7"/>
      <c r="J809" s="7"/>
      <c r="K809" s="7"/>
    </row>
    <row r="810" spans="1:11" s="8" customFormat="1" ht="13.5">
      <c r="A810" s="15" t="s">
        <v>1133</v>
      </c>
      <c r="B810" s="109" t="s">
        <v>2651</v>
      </c>
      <c r="C810" s="15" t="s">
        <v>4616</v>
      </c>
      <c r="D810" s="15" t="s">
        <v>2040</v>
      </c>
      <c r="E810" s="18">
        <v>49652.02</v>
      </c>
      <c r="F810" s="18">
        <v>0</v>
      </c>
      <c r="G810" s="18">
        <f t="shared" si="27"/>
        <v>49652.02</v>
      </c>
      <c r="H810" s="7"/>
      <c r="I810" s="7"/>
      <c r="J810" s="7"/>
      <c r="K810" s="7"/>
    </row>
    <row r="811" spans="1:11" s="8" customFormat="1" ht="13.5">
      <c r="A811" s="15" t="s">
        <v>1133</v>
      </c>
      <c r="B811" s="109" t="s">
        <v>2652</v>
      </c>
      <c r="C811" s="15" t="s">
        <v>4618</v>
      </c>
      <c r="D811" s="15" t="s">
        <v>2041</v>
      </c>
      <c r="E811" s="18">
        <v>3030</v>
      </c>
      <c r="F811" s="18">
        <v>0</v>
      </c>
      <c r="G811" s="18">
        <f t="shared" si="27"/>
        <v>3030</v>
      </c>
      <c r="H811" s="7"/>
      <c r="I811" s="7"/>
      <c r="J811" s="7"/>
      <c r="K811" s="7"/>
    </row>
    <row r="812" spans="1:11" s="8" customFormat="1" ht="13.5">
      <c r="A812" s="15" t="s">
        <v>1133</v>
      </c>
      <c r="B812" s="109" t="s">
        <v>2653</v>
      </c>
      <c r="C812" s="15" t="s">
        <v>4620</v>
      </c>
      <c r="D812" s="15" t="s">
        <v>2042</v>
      </c>
      <c r="E812" s="18">
        <v>129.88</v>
      </c>
      <c r="F812" s="18">
        <v>0</v>
      </c>
      <c r="G812" s="18">
        <f t="shared" si="27"/>
        <v>129.88</v>
      </c>
      <c r="H812" s="7"/>
      <c r="I812" s="7"/>
      <c r="J812" s="7"/>
      <c r="K812" s="7"/>
    </row>
    <row r="813" spans="1:11" s="8" customFormat="1" ht="13.5">
      <c r="A813" s="15" t="s">
        <v>1133</v>
      </c>
      <c r="B813" s="109" t="s">
        <v>1297</v>
      </c>
      <c r="C813" s="15" t="s">
        <v>4622</v>
      </c>
      <c r="D813" s="15" t="s">
        <v>2043</v>
      </c>
      <c r="E813" s="18">
        <v>124.5</v>
      </c>
      <c r="F813" s="18">
        <v>0</v>
      </c>
      <c r="G813" s="18">
        <f t="shared" si="27"/>
        <v>124.5</v>
      </c>
      <c r="H813" s="7"/>
      <c r="I813" s="7"/>
      <c r="J813" s="7"/>
      <c r="K813" s="7"/>
    </row>
    <row r="814" spans="1:11" s="8" customFormat="1" ht="13.5">
      <c r="A814" s="15" t="s">
        <v>1133</v>
      </c>
      <c r="B814" s="109" t="s">
        <v>1290</v>
      </c>
      <c r="C814" s="15" t="s">
        <v>4626</v>
      </c>
      <c r="D814" s="15" t="s">
        <v>4228</v>
      </c>
      <c r="E814" s="18">
        <v>10500</v>
      </c>
      <c r="F814" s="18">
        <v>0</v>
      </c>
      <c r="G814" s="18">
        <f t="shared" si="27"/>
        <v>10500</v>
      </c>
      <c r="H814" s="7"/>
      <c r="I814" s="7"/>
      <c r="J814" s="7"/>
      <c r="K814" s="7"/>
    </row>
    <row r="815" spans="1:11" s="8" customFormat="1" ht="13.5">
      <c r="A815" s="15" t="s">
        <v>1133</v>
      </c>
      <c r="B815" s="114" t="s">
        <v>1212</v>
      </c>
      <c r="C815" s="15" t="s">
        <v>4628</v>
      </c>
      <c r="D815" s="15" t="s">
        <v>4231</v>
      </c>
      <c r="E815" s="18">
        <v>100.35</v>
      </c>
      <c r="F815" s="18">
        <v>100.35</v>
      </c>
      <c r="G815" s="18">
        <f t="shared" si="27"/>
        <v>0</v>
      </c>
      <c r="H815" s="7"/>
      <c r="I815" s="7"/>
      <c r="J815" s="7"/>
      <c r="K815" s="7"/>
    </row>
    <row r="816" spans="1:11" s="8" customFormat="1" ht="13.5">
      <c r="A816" s="113"/>
      <c r="B816" s="15"/>
      <c r="C816" s="15"/>
      <c r="D816" s="108" t="s">
        <v>3886</v>
      </c>
      <c r="E816" s="50">
        <f>SUM(E788:E815)</f>
        <v>380563.04</v>
      </c>
      <c r="F816" s="50">
        <f>SUM(F788:F815)</f>
        <v>16618.67</v>
      </c>
      <c r="G816" s="50">
        <f>SUM(G788:G815)</f>
        <v>363944.37</v>
      </c>
      <c r="H816" s="7"/>
      <c r="I816" s="7"/>
      <c r="J816" s="7"/>
      <c r="K816" s="7"/>
    </row>
    <row r="817" spans="1:11" s="8" customFormat="1" ht="13.5">
      <c r="A817" s="15" t="s">
        <v>1150</v>
      </c>
      <c r="B817" s="114" t="s">
        <v>1212</v>
      </c>
      <c r="C817" s="15" t="s">
        <v>3464</v>
      </c>
      <c r="D817" s="15" t="s">
        <v>2061</v>
      </c>
      <c r="E817" s="34">
        <v>5000</v>
      </c>
      <c r="F817" s="34">
        <v>5000</v>
      </c>
      <c r="G817" s="34">
        <f aca="true" t="shared" si="28" ref="G817:G827">+E817-F817</f>
        <v>0</v>
      </c>
      <c r="H817" s="7"/>
      <c r="I817" s="7"/>
      <c r="J817" s="7"/>
      <c r="K817" s="7"/>
    </row>
    <row r="818" spans="1:11" s="8" customFormat="1" ht="13.5">
      <c r="A818" s="15" t="s">
        <v>1150</v>
      </c>
      <c r="B818" s="109" t="s">
        <v>2528</v>
      </c>
      <c r="C818" s="15" t="s">
        <v>4579</v>
      </c>
      <c r="D818" s="15" t="s">
        <v>2062</v>
      </c>
      <c r="E818" s="18">
        <v>328939.55</v>
      </c>
      <c r="F818" s="18">
        <v>0</v>
      </c>
      <c r="G818" s="18">
        <f t="shared" si="28"/>
        <v>328939.55</v>
      </c>
      <c r="H818" s="7"/>
      <c r="I818" s="7"/>
      <c r="J818" s="7"/>
      <c r="K818" s="7"/>
    </row>
    <row r="819" spans="1:11" s="8" customFormat="1" ht="13.5">
      <c r="A819" s="15" t="s">
        <v>1150</v>
      </c>
      <c r="B819" s="114" t="s">
        <v>1212</v>
      </c>
      <c r="C819" s="15" t="s">
        <v>4580</v>
      </c>
      <c r="D819" s="15" t="s">
        <v>2063</v>
      </c>
      <c r="E819" s="18">
        <v>6900</v>
      </c>
      <c r="F819" s="18">
        <v>6900</v>
      </c>
      <c r="G819" s="18">
        <f t="shared" si="28"/>
        <v>0</v>
      </c>
      <c r="H819" s="7"/>
      <c r="I819" s="7"/>
      <c r="J819" s="7"/>
      <c r="K819" s="7"/>
    </row>
    <row r="820" spans="1:11" s="8" customFormat="1" ht="13.5">
      <c r="A820" s="15" t="s">
        <v>1150</v>
      </c>
      <c r="B820" s="109" t="s">
        <v>2627</v>
      </c>
      <c r="C820" s="15" t="s">
        <v>3468</v>
      </c>
      <c r="D820" s="15" t="s">
        <v>3925</v>
      </c>
      <c r="E820" s="18">
        <v>32695.24</v>
      </c>
      <c r="F820" s="18">
        <v>0</v>
      </c>
      <c r="G820" s="18">
        <f t="shared" si="28"/>
        <v>32695.24</v>
      </c>
      <c r="H820" s="7"/>
      <c r="I820" s="7"/>
      <c r="J820" s="7"/>
      <c r="K820" s="7"/>
    </row>
    <row r="821" spans="1:11" s="8" customFormat="1" ht="13.5">
      <c r="A821" s="15" t="s">
        <v>1150</v>
      </c>
      <c r="B821" s="109" t="s">
        <v>2628</v>
      </c>
      <c r="C821" s="15" t="s">
        <v>4582</v>
      </c>
      <c r="D821" s="15" t="s">
        <v>3926</v>
      </c>
      <c r="E821" s="18">
        <v>614</v>
      </c>
      <c r="F821" s="18">
        <v>143.8</v>
      </c>
      <c r="G821" s="18">
        <f t="shared" si="28"/>
        <v>470.2</v>
      </c>
      <c r="H821" s="7"/>
      <c r="I821" s="7"/>
      <c r="J821" s="7"/>
      <c r="K821" s="7"/>
    </row>
    <row r="822" spans="1:11" s="8" customFormat="1" ht="13.5">
      <c r="A822" s="15" t="s">
        <v>1150</v>
      </c>
      <c r="B822" s="109" t="s">
        <v>2629</v>
      </c>
      <c r="C822" s="15" t="s">
        <v>4584</v>
      </c>
      <c r="D822" s="15" t="s">
        <v>3927</v>
      </c>
      <c r="E822" s="18">
        <v>9000</v>
      </c>
      <c r="F822" s="18">
        <v>7200</v>
      </c>
      <c r="G822" s="18">
        <f t="shared" si="28"/>
        <v>1800</v>
      </c>
      <c r="H822" s="7"/>
      <c r="I822" s="7"/>
      <c r="J822" s="7"/>
      <c r="K822" s="7"/>
    </row>
    <row r="823" spans="1:11" s="8" customFormat="1" ht="13.5">
      <c r="A823" s="15" t="s">
        <v>1150</v>
      </c>
      <c r="B823" s="114" t="s">
        <v>1212</v>
      </c>
      <c r="C823" s="15" t="s">
        <v>3475</v>
      </c>
      <c r="D823" s="15" t="s">
        <v>3928</v>
      </c>
      <c r="E823" s="18">
        <v>29000</v>
      </c>
      <c r="F823" s="18">
        <v>29000</v>
      </c>
      <c r="G823" s="18">
        <f t="shared" si="28"/>
        <v>0</v>
      </c>
      <c r="H823" s="7"/>
      <c r="I823" s="7"/>
      <c r="J823" s="7"/>
      <c r="K823" s="7"/>
    </row>
    <row r="824" spans="1:11" s="8" customFormat="1" ht="13.5">
      <c r="A824" s="15" t="s">
        <v>1150</v>
      </c>
      <c r="B824" s="109" t="s">
        <v>2631</v>
      </c>
      <c r="C824" s="15" t="s">
        <v>4586</v>
      </c>
      <c r="D824" s="15" t="s">
        <v>3929</v>
      </c>
      <c r="E824" s="18">
        <v>7000</v>
      </c>
      <c r="F824" s="18">
        <v>5900</v>
      </c>
      <c r="G824" s="18">
        <f t="shared" si="28"/>
        <v>1100</v>
      </c>
      <c r="H824" s="7"/>
      <c r="I824" s="7"/>
      <c r="J824" s="7"/>
      <c r="K824" s="7"/>
    </row>
    <row r="825" spans="1:11" s="8" customFormat="1" ht="13.5">
      <c r="A825" s="15" t="s">
        <v>1150</v>
      </c>
      <c r="B825" s="109" t="s">
        <v>2633</v>
      </c>
      <c r="C825" s="15" t="s">
        <v>3509</v>
      </c>
      <c r="D825" s="15" t="s">
        <v>3930</v>
      </c>
      <c r="E825" s="18">
        <v>5937</v>
      </c>
      <c r="F825" s="18">
        <v>0</v>
      </c>
      <c r="G825" s="18">
        <f t="shared" si="28"/>
        <v>5937</v>
      </c>
      <c r="H825" s="7"/>
      <c r="I825" s="7"/>
      <c r="J825" s="7"/>
      <c r="K825" s="7"/>
    </row>
    <row r="826" spans="1:11" s="8" customFormat="1" ht="13.5">
      <c r="A826" s="15" t="s">
        <v>1150</v>
      </c>
      <c r="B826" s="109" t="s">
        <v>2634</v>
      </c>
      <c r="C826" s="15" t="s">
        <v>4588</v>
      </c>
      <c r="D826" s="15" t="s">
        <v>3931</v>
      </c>
      <c r="E826" s="18">
        <v>24053</v>
      </c>
      <c r="F826" s="18">
        <v>10000</v>
      </c>
      <c r="G826" s="18">
        <f t="shared" si="28"/>
        <v>14053</v>
      </c>
      <c r="H826" s="7"/>
      <c r="I826" s="7"/>
      <c r="J826" s="7"/>
      <c r="K826" s="7"/>
    </row>
    <row r="827" spans="1:11" s="8" customFormat="1" ht="13.5">
      <c r="A827" s="15" t="s">
        <v>1150</v>
      </c>
      <c r="B827" s="109" t="s">
        <v>2635</v>
      </c>
      <c r="C827" s="15" t="s">
        <v>3533</v>
      </c>
      <c r="D827" s="15" t="s">
        <v>3932</v>
      </c>
      <c r="E827" s="18">
        <v>9832.5</v>
      </c>
      <c r="F827" s="18">
        <v>5593</v>
      </c>
      <c r="G827" s="18">
        <f t="shared" si="28"/>
        <v>4239.5</v>
      </c>
      <c r="H827" s="7"/>
      <c r="I827" s="7"/>
      <c r="J827" s="7"/>
      <c r="K827" s="7"/>
    </row>
    <row r="828" spans="1:11" s="8" customFormat="1" ht="13.5">
      <c r="A828" s="113"/>
      <c r="B828" s="15"/>
      <c r="C828" s="15"/>
      <c r="D828" s="108" t="s">
        <v>3886</v>
      </c>
      <c r="E828" s="50">
        <f>SUM(E817:E827)</f>
        <v>458971.29</v>
      </c>
      <c r="F828" s="50">
        <f>SUM(F817:F827)</f>
        <v>69736.8</v>
      </c>
      <c r="G828" s="50">
        <f>SUM(G817:G827)</f>
        <v>389234.49</v>
      </c>
      <c r="H828" s="7"/>
      <c r="I828" s="7"/>
      <c r="J828" s="7"/>
      <c r="K828" s="7"/>
    </row>
    <row r="829" spans="1:11" s="8" customFormat="1" ht="13.5">
      <c r="A829" s="15" t="s">
        <v>1134</v>
      </c>
      <c r="B829" s="109" t="s">
        <v>2526</v>
      </c>
      <c r="C829" s="15" t="s">
        <v>3464</v>
      </c>
      <c r="D829" s="15" t="s">
        <v>3933</v>
      </c>
      <c r="E829" s="34">
        <v>350</v>
      </c>
      <c r="F829" s="34">
        <v>0</v>
      </c>
      <c r="G829" s="34">
        <f aca="true" t="shared" si="29" ref="G829:G855">+E829-F829</f>
        <v>350</v>
      </c>
      <c r="H829" s="7"/>
      <c r="I829" s="7"/>
      <c r="J829" s="7"/>
      <c r="K829" s="7"/>
    </row>
    <row r="830" spans="1:11" s="8" customFormat="1" ht="13.5">
      <c r="A830" s="15" t="s">
        <v>1134</v>
      </c>
      <c r="B830" s="109" t="s">
        <v>2528</v>
      </c>
      <c r="C830" s="15" t="s">
        <v>4579</v>
      </c>
      <c r="D830" s="15" t="s">
        <v>3934</v>
      </c>
      <c r="E830" s="18">
        <v>4317.87</v>
      </c>
      <c r="F830" s="18">
        <v>0</v>
      </c>
      <c r="G830" s="18">
        <f t="shared" si="29"/>
        <v>4317.87</v>
      </c>
      <c r="H830" s="7"/>
      <c r="I830" s="7"/>
      <c r="J830" s="7"/>
      <c r="K830" s="7"/>
    </row>
    <row r="831" spans="1:11" s="8" customFormat="1" ht="13.5">
      <c r="A831" s="15" t="s">
        <v>1134</v>
      </c>
      <c r="B831" s="109" t="s">
        <v>2626</v>
      </c>
      <c r="C831" s="15" t="s">
        <v>4580</v>
      </c>
      <c r="D831" s="15" t="s">
        <v>3935</v>
      </c>
      <c r="E831" s="18">
        <v>18760.41</v>
      </c>
      <c r="F831" s="18">
        <v>0</v>
      </c>
      <c r="G831" s="18">
        <f t="shared" si="29"/>
        <v>18760.41</v>
      </c>
      <c r="H831" s="7"/>
      <c r="I831" s="7"/>
      <c r="J831" s="7"/>
      <c r="K831" s="7"/>
    </row>
    <row r="832" spans="1:11" s="8" customFormat="1" ht="13.5">
      <c r="A832" s="15" t="s">
        <v>1134</v>
      </c>
      <c r="B832" s="109" t="s">
        <v>2627</v>
      </c>
      <c r="C832" s="15" t="s">
        <v>3468</v>
      </c>
      <c r="D832" s="15" t="s">
        <v>3936</v>
      </c>
      <c r="E832" s="18">
        <v>10342.35</v>
      </c>
      <c r="F832" s="18">
        <v>0</v>
      </c>
      <c r="G832" s="18">
        <f t="shared" si="29"/>
        <v>10342.35</v>
      </c>
      <c r="H832" s="7"/>
      <c r="I832" s="7"/>
      <c r="J832" s="7"/>
      <c r="K832" s="7"/>
    </row>
    <row r="833" spans="1:11" s="8" customFormat="1" ht="13.5">
      <c r="A833" s="15" t="s">
        <v>1134</v>
      </c>
      <c r="B833" s="109" t="s">
        <v>2628</v>
      </c>
      <c r="C833" s="15" t="s">
        <v>4582</v>
      </c>
      <c r="D833" s="15" t="s">
        <v>3937</v>
      </c>
      <c r="E833" s="18">
        <v>99019.75</v>
      </c>
      <c r="F833" s="18">
        <v>0</v>
      </c>
      <c r="G833" s="18">
        <f t="shared" si="29"/>
        <v>99019.75</v>
      </c>
      <c r="H833" s="7"/>
      <c r="I833" s="7"/>
      <c r="J833" s="7"/>
      <c r="K833" s="7"/>
    </row>
    <row r="834" spans="1:11" s="8" customFormat="1" ht="13.5">
      <c r="A834" s="15" t="s">
        <v>1134</v>
      </c>
      <c r="B834" s="109" t="s">
        <v>2629</v>
      </c>
      <c r="C834" s="15" t="s">
        <v>4584</v>
      </c>
      <c r="D834" s="15" t="s">
        <v>3938</v>
      </c>
      <c r="E834" s="18">
        <v>5000</v>
      </c>
      <c r="F834" s="18">
        <v>0</v>
      </c>
      <c r="G834" s="18">
        <f t="shared" si="29"/>
        <v>5000</v>
      </c>
      <c r="H834" s="7"/>
      <c r="I834" s="7"/>
      <c r="J834" s="7"/>
      <c r="K834" s="7"/>
    </row>
    <row r="835" spans="1:11" s="8" customFormat="1" ht="13.5">
      <c r="A835" s="15" t="s">
        <v>1134</v>
      </c>
      <c r="B835" s="109" t="s">
        <v>2632</v>
      </c>
      <c r="C835" s="15" t="s">
        <v>3478</v>
      </c>
      <c r="D835" s="15" t="s">
        <v>3939</v>
      </c>
      <c r="E835" s="18">
        <v>14463.01</v>
      </c>
      <c r="F835" s="18">
        <v>0</v>
      </c>
      <c r="G835" s="18">
        <f t="shared" si="29"/>
        <v>14463.01</v>
      </c>
      <c r="H835" s="7"/>
      <c r="I835" s="7"/>
      <c r="J835" s="7"/>
      <c r="K835" s="7"/>
    </row>
    <row r="836" spans="1:11" s="8" customFormat="1" ht="13.5">
      <c r="A836" s="15" t="s">
        <v>1134</v>
      </c>
      <c r="B836" s="109" t="s">
        <v>2633</v>
      </c>
      <c r="C836" s="15" t="s">
        <v>3509</v>
      </c>
      <c r="D836" s="15" t="s">
        <v>3940</v>
      </c>
      <c r="E836" s="18">
        <v>39910</v>
      </c>
      <c r="F836" s="18">
        <v>0</v>
      </c>
      <c r="G836" s="18">
        <f t="shared" si="29"/>
        <v>39910</v>
      </c>
      <c r="H836" s="7"/>
      <c r="I836" s="7"/>
      <c r="J836" s="7"/>
      <c r="K836" s="7"/>
    </row>
    <row r="837" spans="1:11" s="8" customFormat="1" ht="13.5">
      <c r="A837" s="15" t="s">
        <v>1134</v>
      </c>
      <c r="B837" s="109" t="s">
        <v>2634</v>
      </c>
      <c r="C837" s="15" t="s">
        <v>4588</v>
      </c>
      <c r="D837" s="15" t="s">
        <v>3941</v>
      </c>
      <c r="E837" s="18">
        <v>13163.31</v>
      </c>
      <c r="F837" s="18">
        <v>0</v>
      </c>
      <c r="G837" s="18">
        <f t="shared" si="29"/>
        <v>13163.31</v>
      </c>
      <c r="H837" s="7"/>
      <c r="I837" s="7"/>
      <c r="J837" s="7"/>
      <c r="K837" s="7"/>
    </row>
    <row r="838" spans="1:11" s="8" customFormat="1" ht="13.5">
      <c r="A838" s="15" t="s">
        <v>1134</v>
      </c>
      <c r="B838" s="109" t="s">
        <v>2635</v>
      </c>
      <c r="C838" s="15" t="s">
        <v>3533</v>
      </c>
      <c r="D838" s="15" t="s">
        <v>3942</v>
      </c>
      <c r="E838" s="18">
        <v>450.39</v>
      </c>
      <c r="F838" s="18">
        <v>0</v>
      </c>
      <c r="G838" s="18">
        <f t="shared" si="29"/>
        <v>450.39</v>
      </c>
      <c r="H838" s="7"/>
      <c r="I838" s="7"/>
      <c r="J838" s="7"/>
      <c r="K838" s="7"/>
    </row>
    <row r="839" spans="1:11" s="8" customFormat="1" ht="13.5">
      <c r="A839" s="15" t="s">
        <v>1134</v>
      </c>
      <c r="B839" s="109" t="s">
        <v>2636</v>
      </c>
      <c r="C839" s="15" t="s">
        <v>3485</v>
      </c>
      <c r="D839" s="15" t="s">
        <v>3943</v>
      </c>
      <c r="E839" s="18">
        <v>32477</v>
      </c>
      <c r="F839" s="18">
        <v>0</v>
      </c>
      <c r="G839" s="18">
        <f t="shared" si="29"/>
        <v>32477</v>
      </c>
      <c r="H839" s="7"/>
      <c r="I839" s="7"/>
      <c r="J839" s="7"/>
      <c r="K839" s="7"/>
    </row>
    <row r="840" spans="1:11" s="8" customFormat="1" ht="13.5">
      <c r="A840" s="15" t="s">
        <v>1134</v>
      </c>
      <c r="B840" s="109" t="s">
        <v>2638</v>
      </c>
      <c r="C840" s="15" t="s">
        <v>3488</v>
      </c>
      <c r="D840" s="15" t="s">
        <v>3944</v>
      </c>
      <c r="E840" s="18">
        <v>86308.3</v>
      </c>
      <c r="F840" s="18">
        <v>0</v>
      </c>
      <c r="G840" s="18">
        <f t="shared" si="29"/>
        <v>86308.3</v>
      </c>
      <c r="H840" s="7"/>
      <c r="I840" s="7"/>
      <c r="J840" s="7"/>
      <c r="K840" s="7"/>
    </row>
    <row r="841" spans="1:11" s="8" customFormat="1" ht="13.5">
      <c r="A841" s="15" t="s">
        <v>1134</v>
      </c>
      <c r="B841" s="109" t="s">
        <v>2640</v>
      </c>
      <c r="C841" s="15" t="s">
        <v>3490</v>
      </c>
      <c r="D841" s="15" t="s">
        <v>3945</v>
      </c>
      <c r="E841" s="18">
        <v>28419.39</v>
      </c>
      <c r="F841" s="18">
        <v>0</v>
      </c>
      <c r="G841" s="18">
        <f t="shared" si="29"/>
        <v>28419.39</v>
      </c>
      <c r="H841" s="7"/>
      <c r="I841" s="7"/>
      <c r="J841" s="7"/>
      <c r="K841" s="7"/>
    </row>
    <row r="842" spans="1:11" s="8" customFormat="1" ht="13.5">
      <c r="A842" s="15" t="s">
        <v>1134</v>
      </c>
      <c r="B842" s="109" t="s">
        <v>2642</v>
      </c>
      <c r="C842" s="15" t="s">
        <v>4594</v>
      </c>
      <c r="D842" s="15" t="s">
        <v>3946</v>
      </c>
      <c r="E842" s="18">
        <v>500</v>
      </c>
      <c r="F842" s="18">
        <v>0</v>
      </c>
      <c r="G842" s="18">
        <f t="shared" si="29"/>
        <v>500</v>
      </c>
      <c r="H842" s="7"/>
      <c r="I842" s="7"/>
      <c r="J842" s="7"/>
      <c r="K842" s="7"/>
    </row>
    <row r="843" spans="1:11" s="8" customFormat="1" ht="13.5">
      <c r="A843" s="15" t="s">
        <v>1134</v>
      </c>
      <c r="B843" s="109" t="s">
        <v>2643</v>
      </c>
      <c r="C843" s="15" t="s">
        <v>4596</v>
      </c>
      <c r="D843" s="15" t="s">
        <v>3947</v>
      </c>
      <c r="E843" s="18">
        <v>60000</v>
      </c>
      <c r="F843" s="18">
        <v>0</v>
      </c>
      <c r="G843" s="18">
        <f t="shared" si="29"/>
        <v>60000</v>
      </c>
      <c r="H843" s="7"/>
      <c r="I843" s="7"/>
      <c r="J843" s="7"/>
      <c r="K843" s="7"/>
    </row>
    <row r="844" spans="1:11" s="8" customFormat="1" ht="13.5">
      <c r="A844" s="15" t="s">
        <v>1134</v>
      </c>
      <c r="B844" s="109" t="s">
        <v>2530</v>
      </c>
      <c r="C844" s="15" t="s">
        <v>4597</v>
      </c>
      <c r="D844" s="15" t="s">
        <v>3948</v>
      </c>
      <c r="E844" s="18">
        <v>7000</v>
      </c>
      <c r="F844" s="18">
        <v>0</v>
      </c>
      <c r="G844" s="18">
        <f t="shared" si="29"/>
        <v>7000</v>
      </c>
      <c r="H844" s="7"/>
      <c r="I844" s="7"/>
      <c r="J844" s="7"/>
      <c r="K844" s="7"/>
    </row>
    <row r="845" spans="1:11" s="8" customFormat="1" ht="13.5">
      <c r="A845" s="15" t="s">
        <v>1134</v>
      </c>
      <c r="B845" s="109" t="s">
        <v>2644</v>
      </c>
      <c r="C845" s="15" t="s">
        <v>4599</v>
      </c>
      <c r="D845" s="15" t="s">
        <v>3949</v>
      </c>
      <c r="E845" s="18">
        <v>35383.61</v>
      </c>
      <c r="F845" s="18">
        <v>0</v>
      </c>
      <c r="G845" s="18">
        <f t="shared" si="29"/>
        <v>35383.61</v>
      </c>
      <c r="H845" s="7"/>
      <c r="I845" s="7"/>
      <c r="J845" s="7"/>
      <c r="K845" s="7"/>
    </row>
    <row r="846" spans="1:11" s="8" customFormat="1" ht="13.5">
      <c r="A846" s="15" t="s">
        <v>1134</v>
      </c>
      <c r="B846" s="109" t="s">
        <v>1284</v>
      </c>
      <c r="C846" s="15" t="s">
        <v>4601</v>
      </c>
      <c r="D846" s="15" t="s">
        <v>3950</v>
      </c>
      <c r="E846" s="18">
        <v>298</v>
      </c>
      <c r="F846" s="18">
        <v>0</v>
      </c>
      <c r="G846" s="18">
        <f t="shared" si="29"/>
        <v>298</v>
      </c>
      <c r="H846" s="7"/>
      <c r="I846" s="7"/>
      <c r="J846" s="7"/>
      <c r="K846" s="7"/>
    </row>
    <row r="847" spans="1:11" s="8" customFormat="1" ht="13.5">
      <c r="A847" s="15" t="s">
        <v>1134</v>
      </c>
      <c r="B847" s="109" t="s">
        <v>1283</v>
      </c>
      <c r="C847" s="15" t="s">
        <v>4605</v>
      </c>
      <c r="D847" s="15" t="s">
        <v>3951</v>
      </c>
      <c r="E847" s="18">
        <v>20000</v>
      </c>
      <c r="F847" s="18">
        <v>0</v>
      </c>
      <c r="G847" s="18">
        <f t="shared" si="29"/>
        <v>20000</v>
      </c>
      <c r="H847" s="7"/>
      <c r="I847" s="7"/>
      <c r="J847" s="7"/>
      <c r="K847" s="7"/>
    </row>
    <row r="848" spans="1:11" s="8" customFormat="1" ht="13.5">
      <c r="A848" s="15" t="s">
        <v>1134</v>
      </c>
      <c r="B848" s="109" t="s">
        <v>2646</v>
      </c>
      <c r="C848" s="15" t="s">
        <v>4606</v>
      </c>
      <c r="D848" s="15" t="s">
        <v>3952</v>
      </c>
      <c r="E848" s="18">
        <v>1007.81</v>
      </c>
      <c r="F848" s="18">
        <v>0</v>
      </c>
      <c r="G848" s="18">
        <f t="shared" si="29"/>
        <v>1007.81</v>
      </c>
      <c r="H848" s="7"/>
      <c r="I848" s="7"/>
      <c r="J848" s="7"/>
      <c r="K848" s="7"/>
    </row>
    <row r="849" spans="1:11" s="8" customFormat="1" ht="13.5">
      <c r="A849" s="15" t="s">
        <v>1134</v>
      </c>
      <c r="B849" s="109" t="s">
        <v>2648</v>
      </c>
      <c r="C849" s="15" t="s">
        <v>4610</v>
      </c>
      <c r="D849" s="15" t="s">
        <v>3953</v>
      </c>
      <c r="E849" s="18">
        <v>7015.2</v>
      </c>
      <c r="F849" s="18">
        <v>0</v>
      </c>
      <c r="G849" s="18">
        <f t="shared" si="29"/>
        <v>7015.2</v>
      </c>
      <c r="H849" s="7"/>
      <c r="I849" s="7"/>
      <c r="J849" s="7"/>
      <c r="K849" s="7"/>
    </row>
    <row r="850" spans="1:11" s="8" customFormat="1" ht="13.5">
      <c r="A850" s="15" t="s">
        <v>1134</v>
      </c>
      <c r="B850" s="109" t="s">
        <v>2650</v>
      </c>
      <c r="C850" s="15" t="s">
        <v>4614</v>
      </c>
      <c r="D850" s="15" t="s">
        <v>3955</v>
      </c>
      <c r="E850" s="18">
        <v>6265.27</v>
      </c>
      <c r="F850" s="18">
        <v>0</v>
      </c>
      <c r="G850" s="18">
        <f t="shared" si="29"/>
        <v>6265.27</v>
      </c>
      <c r="H850" s="7"/>
      <c r="I850" s="7"/>
      <c r="J850" s="7"/>
      <c r="K850" s="7"/>
    </row>
    <row r="851" spans="1:11" s="8" customFormat="1" ht="13.5">
      <c r="A851" s="15" t="s">
        <v>1134</v>
      </c>
      <c r="B851" s="109" t="s">
        <v>2651</v>
      </c>
      <c r="C851" s="15" t="s">
        <v>4616</v>
      </c>
      <c r="D851" s="15" t="s">
        <v>3956</v>
      </c>
      <c r="E851" s="18">
        <v>584</v>
      </c>
      <c r="F851" s="18">
        <v>0</v>
      </c>
      <c r="G851" s="18">
        <f t="shared" si="29"/>
        <v>584</v>
      </c>
      <c r="H851" s="7"/>
      <c r="I851" s="7"/>
      <c r="J851" s="7"/>
      <c r="K851" s="7"/>
    </row>
    <row r="852" spans="1:11" s="8" customFormat="1" ht="13.5">
      <c r="A852" s="15" t="s">
        <v>1134</v>
      </c>
      <c r="B852" s="109" t="s">
        <v>2652</v>
      </c>
      <c r="C852" s="15" t="s">
        <v>4618</v>
      </c>
      <c r="D852" s="15" t="s">
        <v>3957</v>
      </c>
      <c r="E852" s="18">
        <v>186878.76</v>
      </c>
      <c r="F852" s="18">
        <v>0</v>
      </c>
      <c r="G852" s="18">
        <f t="shared" si="29"/>
        <v>186878.76</v>
      </c>
      <c r="H852" s="7"/>
      <c r="I852" s="7"/>
      <c r="J852" s="7"/>
      <c r="K852" s="7"/>
    </row>
    <row r="853" spans="1:11" s="8" customFormat="1" ht="13.5">
      <c r="A853" s="15" t="s">
        <v>1134</v>
      </c>
      <c r="B853" s="109" t="s">
        <v>2653</v>
      </c>
      <c r="C853" s="15" t="s">
        <v>4620</v>
      </c>
      <c r="D853" s="15" t="s">
        <v>3958</v>
      </c>
      <c r="E853" s="18">
        <v>310</v>
      </c>
      <c r="F853" s="18">
        <v>0</v>
      </c>
      <c r="G853" s="18">
        <f t="shared" si="29"/>
        <v>310</v>
      </c>
      <c r="H853" s="7"/>
      <c r="I853" s="7"/>
      <c r="J853" s="7"/>
      <c r="K853" s="7"/>
    </row>
    <row r="854" spans="1:11" s="8" customFormat="1" ht="13.5">
      <c r="A854" s="15" t="s">
        <v>1134</v>
      </c>
      <c r="B854" s="109" t="s">
        <v>1298</v>
      </c>
      <c r="C854" s="15" t="s">
        <v>4624</v>
      </c>
      <c r="D854" s="15" t="s">
        <v>3959</v>
      </c>
      <c r="E854" s="18">
        <v>3000</v>
      </c>
      <c r="F854" s="18">
        <v>0</v>
      </c>
      <c r="G854" s="18">
        <f t="shared" si="29"/>
        <v>3000</v>
      </c>
      <c r="H854" s="7"/>
      <c r="I854" s="7"/>
      <c r="J854" s="7"/>
      <c r="K854" s="7"/>
    </row>
    <row r="855" spans="1:11" s="8" customFormat="1" ht="13.5">
      <c r="A855" s="15" t="s">
        <v>1134</v>
      </c>
      <c r="B855" s="109" t="s">
        <v>1290</v>
      </c>
      <c r="C855" s="15" t="s">
        <v>4626</v>
      </c>
      <c r="D855" s="15" t="s">
        <v>3960</v>
      </c>
      <c r="E855" s="18">
        <v>867</v>
      </c>
      <c r="F855" s="18">
        <v>0</v>
      </c>
      <c r="G855" s="18">
        <f t="shared" si="29"/>
        <v>867</v>
      </c>
      <c r="H855" s="7"/>
      <c r="I855" s="7"/>
      <c r="J855" s="7"/>
      <c r="K855" s="7"/>
    </row>
    <row r="856" spans="1:11" s="8" customFormat="1" ht="13.5">
      <c r="A856" s="113"/>
      <c r="B856" s="15"/>
      <c r="C856" s="15"/>
      <c r="D856" s="108" t="s">
        <v>3886</v>
      </c>
      <c r="E856" s="50">
        <f>SUM(E829:E855)</f>
        <v>682091.43</v>
      </c>
      <c r="F856" s="50">
        <f>SUM(F829:F855)</f>
        <v>0</v>
      </c>
      <c r="G856" s="50">
        <f>SUM(G829:G855)</f>
        <v>682091.43</v>
      </c>
      <c r="H856" s="7"/>
      <c r="I856" s="7"/>
      <c r="J856" s="7"/>
      <c r="K856" s="7"/>
    </row>
    <row r="857" spans="1:11" s="8" customFormat="1" ht="13.5">
      <c r="A857" s="15" t="s">
        <v>1135</v>
      </c>
      <c r="B857" s="109" t="s">
        <v>2526</v>
      </c>
      <c r="C857" s="15" t="s">
        <v>3464</v>
      </c>
      <c r="D857" s="15" t="s">
        <v>3967</v>
      </c>
      <c r="E857" s="34">
        <v>6610.47</v>
      </c>
      <c r="F857" s="34">
        <v>0</v>
      </c>
      <c r="G857" s="34">
        <f aca="true" t="shared" si="30" ref="G857:G864">+E857-F857</f>
        <v>6610.47</v>
      </c>
      <c r="H857" s="7"/>
      <c r="I857" s="7"/>
      <c r="J857" s="7"/>
      <c r="K857" s="7"/>
    </row>
    <row r="858" spans="1:11" s="8" customFormat="1" ht="13.5">
      <c r="A858" s="15" t="s">
        <v>1135</v>
      </c>
      <c r="B858" s="109" t="s">
        <v>2642</v>
      </c>
      <c r="C858" s="15" t="s">
        <v>4594</v>
      </c>
      <c r="D858" s="15" t="s">
        <v>3969</v>
      </c>
      <c r="E858" s="18">
        <v>16733.04</v>
      </c>
      <c r="F858" s="18">
        <v>0</v>
      </c>
      <c r="G858" s="18">
        <f t="shared" si="30"/>
        <v>16733.04</v>
      </c>
      <c r="H858" s="7"/>
      <c r="I858" s="7"/>
      <c r="J858" s="7"/>
      <c r="K858" s="7"/>
    </row>
    <row r="859" spans="1:11" s="8" customFormat="1" ht="13.5">
      <c r="A859" s="15" t="s">
        <v>1135</v>
      </c>
      <c r="B859" s="109" t="s">
        <v>2644</v>
      </c>
      <c r="C859" s="15" t="s">
        <v>4599</v>
      </c>
      <c r="D859" s="15" t="s">
        <v>3971</v>
      </c>
      <c r="E859" s="18">
        <v>5000</v>
      </c>
      <c r="F859" s="18">
        <v>0</v>
      </c>
      <c r="G859" s="18">
        <f t="shared" si="30"/>
        <v>5000</v>
      </c>
      <c r="H859" s="7"/>
      <c r="I859" s="7"/>
      <c r="J859" s="7"/>
      <c r="K859" s="7"/>
    </row>
    <row r="860" spans="1:11" s="8" customFormat="1" ht="13.5">
      <c r="A860" s="15" t="s">
        <v>1135</v>
      </c>
      <c r="B860" s="109" t="s">
        <v>2646</v>
      </c>
      <c r="C860" s="15" t="s">
        <v>4606</v>
      </c>
      <c r="D860" s="15" t="s">
        <v>3972</v>
      </c>
      <c r="E860" s="18">
        <v>4244.04</v>
      </c>
      <c r="F860" s="18">
        <v>0</v>
      </c>
      <c r="G860" s="18">
        <f t="shared" si="30"/>
        <v>4244.04</v>
      </c>
      <c r="H860" s="7"/>
      <c r="I860" s="7"/>
      <c r="J860" s="7"/>
      <c r="K860" s="7"/>
    </row>
    <row r="861" spans="1:11" s="8" customFormat="1" ht="13.5">
      <c r="A861" s="15" t="s">
        <v>1135</v>
      </c>
      <c r="B861" s="109" t="s">
        <v>2653</v>
      </c>
      <c r="C861" s="15" t="s">
        <v>4620</v>
      </c>
      <c r="D861" s="15" t="s">
        <v>3973</v>
      </c>
      <c r="E861" s="18">
        <v>517.5</v>
      </c>
      <c r="F861" s="18">
        <v>0</v>
      </c>
      <c r="G861" s="18">
        <f t="shared" si="30"/>
        <v>517.5</v>
      </c>
      <c r="H861" s="7"/>
      <c r="I861" s="7"/>
      <c r="J861" s="7"/>
      <c r="K861" s="7"/>
    </row>
    <row r="862" spans="1:11" s="8" customFormat="1" ht="13.5">
      <c r="A862" s="15" t="s">
        <v>1135</v>
      </c>
      <c r="B862" s="109" t="s">
        <v>1290</v>
      </c>
      <c r="C862" s="15" t="s">
        <v>4626</v>
      </c>
      <c r="D862" s="15" t="s">
        <v>3974</v>
      </c>
      <c r="E862" s="18">
        <v>3437.37</v>
      </c>
      <c r="F862" s="18">
        <v>0</v>
      </c>
      <c r="G862" s="18">
        <f t="shared" si="30"/>
        <v>3437.37</v>
      </c>
      <c r="H862" s="7"/>
      <c r="I862" s="7"/>
      <c r="J862" s="7"/>
      <c r="K862" s="7"/>
    </row>
    <row r="863" spans="1:11" s="8" customFormat="1" ht="13.5">
      <c r="A863" s="15" t="s">
        <v>1135</v>
      </c>
      <c r="B863" s="109" t="s">
        <v>2532</v>
      </c>
      <c r="C863" s="15" t="s">
        <v>4634</v>
      </c>
      <c r="D863" s="15" t="s">
        <v>3975</v>
      </c>
      <c r="E863" s="18">
        <v>1573</v>
      </c>
      <c r="F863" s="18">
        <v>0</v>
      </c>
      <c r="G863" s="18">
        <f t="shared" si="30"/>
        <v>1573</v>
      </c>
      <c r="H863" s="7"/>
      <c r="I863" s="7"/>
      <c r="J863" s="7"/>
      <c r="K863" s="7"/>
    </row>
    <row r="864" spans="1:11" s="8" customFormat="1" ht="13.5">
      <c r="A864" s="15" t="s">
        <v>1135</v>
      </c>
      <c r="B864" s="109" t="s">
        <v>1278</v>
      </c>
      <c r="C864" s="15" t="s">
        <v>3549</v>
      </c>
      <c r="D864" s="15" t="s">
        <v>3977</v>
      </c>
      <c r="E864" s="18">
        <v>23189</v>
      </c>
      <c r="F864" s="18">
        <v>0</v>
      </c>
      <c r="G864" s="18">
        <f t="shared" si="30"/>
        <v>23189</v>
      </c>
      <c r="H864" s="7"/>
      <c r="I864" s="7"/>
      <c r="J864" s="7"/>
      <c r="K864" s="7"/>
    </row>
    <row r="865" spans="1:11" s="8" customFormat="1" ht="13.5">
      <c r="A865" s="113"/>
      <c r="B865" s="15"/>
      <c r="C865" s="15"/>
      <c r="D865" s="108" t="s">
        <v>3886</v>
      </c>
      <c r="E865" s="50">
        <f>SUM(E857:E864)</f>
        <v>61304.420000000006</v>
      </c>
      <c r="F865" s="50">
        <f>SUM(F857:F864)</f>
        <v>0</v>
      </c>
      <c r="G865" s="50">
        <f>SUM(G857:G864)</f>
        <v>61304.420000000006</v>
      </c>
      <c r="H865" s="7"/>
      <c r="I865" s="7"/>
      <c r="J865" s="7"/>
      <c r="K865" s="7"/>
    </row>
    <row r="866" spans="1:11" s="8" customFormat="1" ht="13.5">
      <c r="A866" s="15" t="s">
        <v>1136</v>
      </c>
      <c r="B866" s="109" t="s">
        <v>2526</v>
      </c>
      <c r="C866" s="15" t="s">
        <v>3464</v>
      </c>
      <c r="D866" s="15" t="s">
        <v>3980</v>
      </c>
      <c r="E866" s="34">
        <v>7008.29</v>
      </c>
      <c r="F866" s="34">
        <v>0</v>
      </c>
      <c r="G866" s="34">
        <f aca="true" t="shared" si="31" ref="G866:G881">+E866-F866</f>
        <v>7008.29</v>
      </c>
      <c r="H866" s="7"/>
      <c r="I866" s="7"/>
      <c r="J866" s="7"/>
      <c r="K866" s="7"/>
    </row>
    <row r="867" spans="1:11" s="8" customFormat="1" ht="13.5">
      <c r="A867" s="15" t="s">
        <v>1136</v>
      </c>
      <c r="B867" s="109" t="s">
        <v>2528</v>
      </c>
      <c r="C867" s="15" t="s">
        <v>4579</v>
      </c>
      <c r="D867" s="15" t="s">
        <v>3981</v>
      </c>
      <c r="E867" s="18">
        <v>3000</v>
      </c>
      <c r="F867" s="18">
        <v>0</v>
      </c>
      <c r="G867" s="18">
        <f t="shared" si="31"/>
        <v>3000</v>
      </c>
      <c r="H867" s="7"/>
      <c r="I867" s="7"/>
      <c r="J867" s="7"/>
      <c r="K867" s="7"/>
    </row>
    <row r="868" spans="1:11" s="8" customFormat="1" ht="13.5">
      <c r="A868" s="15" t="s">
        <v>1136</v>
      </c>
      <c r="B868" s="109" t="s">
        <v>2627</v>
      </c>
      <c r="C868" s="15" t="s">
        <v>3468</v>
      </c>
      <c r="D868" s="15" t="s">
        <v>3983</v>
      </c>
      <c r="E868" s="18">
        <v>3300</v>
      </c>
      <c r="F868" s="18">
        <v>0</v>
      </c>
      <c r="G868" s="18">
        <f t="shared" si="31"/>
        <v>3300</v>
      </c>
      <c r="H868" s="7"/>
      <c r="I868" s="7"/>
      <c r="J868" s="7"/>
      <c r="K868" s="7"/>
    </row>
    <row r="869" spans="1:11" s="8" customFormat="1" ht="13.5">
      <c r="A869" s="15" t="s">
        <v>1136</v>
      </c>
      <c r="B869" s="109" t="s">
        <v>2628</v>
      </c>
      <c r="C869" s="15" t="s">
        <v>4582</v>
      </c>
      <c r="D869" s="15" t="s">
        <v>3984</v>
      </c>
      <c r="E869" s="18">
        <v>2000</v>
      </c>
      <c r="F869" s="18">
        <v>0</v>
      </c>
      <c r="G869" s="18">
        <f t="shared" si="31"/>
        <v>2000</v>
      </c>
      <c r="H869" s="7"/>
      <c r="I869" s="7"/>
      <c r="J869" s="7"/>
      <c r="K869" s="7"/>
    </row>
    <row r="870" spans="1:11" s="8" customFormat="1" ht="13.5">
      <c r="A870" s="15" t="s">
        <v>1136</v>
      </c>
      <c r="B870" s="109" t="s">
        <v>2629</v>
      </c>
      <c r="C870" s="15" t="s">
        <v>4584</v>
      </c>
      <c r="D870" s="15" t="s">
        <v>3985</v>
      </c>
      <c r="E870" s="18">
        <v>8428</v>
      </c>
      <c r="F870" s="18">
        <v>0</v>
      </c>
      <c r="G870" s="18">
        <f t="shared" si="31"/>
        <v>8428</v>
      </c>
      <c r="H870" s="7"/>
      <c r="I870" s="7"/>
      <c r="J870" s="7"/>
      <c r="K870" s="7"/>
    </row>
    <row r="871" spans="1:11" s="8" customFormat="1" ht="13.5">
      <c r="A871" s="15" t="s">
        <v>1136</v>
      </c>
      <c r="B871" s="109" t="s">
        <v>2630</v>
      </c>
      <c r="C871" s="15" t="s">
        <v>3475</v>
      </c>
      <c r="D871" s="15" t="s">
        <v>2997</v>
      </c>
      <c r="E871" s="18">
        <v>30000</v>
      </c>
      <c r="F871" s="18">
        <v>0</v>
      </c>
      <c r="G871" s="18">
        <f t="shared" si="31"/>
        <v>30000</v>
      </c>
      <c r="H871" s="7"/>
      <c r="I871" s="7"/>
      <c r="J871" s="7"/>
      <c r="K871" s="7"/>
    </row>
    <row r="872" spans="1:11" s="8" customFormat="1" ht="13.5">
      <c r="A872" s="15" t="s">
        <v>1136</v>
      </c>
      <c r="B872" s="109" t="s">
        <v>2631</v>
      </c>
      <c r="C872" s="15" t="s">
        <v>4586</v>
      </c>
      <c r="D872" s="15" t="s">
        <v>3986</v>
      </c>
      <c r="E872" s="18">
        <v>15000</v>
      </c>
      <c r="F872" s="18">
        <v>0</v>
      </c>
      <c r="G872" s="18">
        <f t="shared" si="31"/>
        <v>15000</v>
      </c>
      <c r="H872" s="7"/>
      <c r="I872" s="7"/>
      <c r="J872" s="7"/>
      <c r="K872" s="7"/>
    </row>
    <row r="873" spans="1:11" s="8" customFormat="1" ht="13.5">
      <c r="A873" s="15" t="s">
        <v>1136</v>
      </c>
      <c r="B873" s="109" t="s">
        <v>2632</v>
      </c>
      <c r="C873" s="15" t="s">
        <v>3478</v>
      </c>
      <c r="D873" s="15" t="s">
        <v>3987</v>
      </c>
      <c r="E873" s="18">
        <v>2700</v>
      </c>
      <c r="F873" s="18">
        <v>0</v>
      </c>
      <c r="G873" s="18">
        <f t="shared" si="31"/>
        <v>2700</v>
      </c>
      <c r="H873" s="7"/>
      <c r="I873" s="7"/>
      <c r="J873" s="7"/>
      <c r="K873" s="7"/>
    </row>
    <row r="874" spans="1:11" s="8" customFormat="1" ht="13.5">
      <c r="A874" s="15" t="s">
        <v>1136</v>
      </c>
      <c r="B874" s="109" t="s">
        <v>2633</v>
      </c>
      <c r="C874" s="15" t="s">
        <v>3509</v>
      </c>
      <c r="D874" s="15" t="s">
        <v>3988</v>
      </c>
      <c r="E874" s="18">
        <v>3000</v>
      </c>
      <c r="F874" s="18">
        <v>0</v>
      </c>
      <c r="G874" s="18">
        <f t="shared" si="31"/>
        <v>3000</v>
      </c>
      <c r="H874" s="7"/>
      <c r="I874" s="7"/>
      <c r="J874" s="7"/>
      <c r="K874" s="7"/>
    </row>
    <row r="875" spans="1:11" s="8" customFormat="1" ht="13.5">
      <c r="A875" s="15" t="s">
        <v>1136</v>
      </c>
      <c r="B875" s="109" t="s">
        <v>2634</v>
      </c>
      <c r="C875" s="15" t="s">
        <v>4588</v>
      </c>
      <c r="D875" s="15" t="s">
        <v>3989</v>
      </c>
      <c r="E875" s="18">
        <v>1900</v>
      </c>
      <c r="F875" s="18">
        <v>0</v>
      </c>
      <c r="G875" s="18">
        <f t="shared" si="31"/>
        <v>1900</v>
      </c>
      <c r="H875" s="7"/>
      <c r="I875" s="7"/>
      <c r="J875" s="7"/>
      <c r="K875" s="7"/>
    </row>
    <row r="876" spans="1:11" s="8" customFormat="1" ht="13.5">
      <c r="A876" s="15" t="s">
        <v>1136</v>
      </c>
      <c r="B876" s="109" t="s">
        <v>2635</v>
      </c>
      <c r="C876" s="15" t="s">
        <v>3533</v>
      </c>
      <c r="D876" s="15" t="s">
        <v>3990</v>
      </c>
      <c r="E876" s="18">
        <v>8956</v>
      </c>
      <c r="F876" s="18">
        <v>0</v>
      </c>
      <c r="G876" s="18">
        <f t="shared" si="31"/>
        <v>8956</v>
      </c>
      <c r="H876" s="7"/>
      <c r="I876" s="7"/>
      <c r="J876" s="7"/>
      <c r="K876" s="7"/>
    </row>
    <row r="877" spans="1:11" s="8" customFormat="1" ht="13.5">
      <c r="A877" s="15" t="s">
        <v>1136</v>
      </c>
      <c r="B877" s="109" t="s">
        <v>2636</v>
      </c>
      <c r="C877" s="15" t="s">
        <v>3485</v>
      </c>
      <c r="D877" s="15" t="s">
        <v>3991</v>
      </c>
      <c r="E877" s="18">
        <v>5000.79</v>
      </c>
      <c r="F877" s="18">
        <v>0</v>
      </c>
      <c r="G877" s="18">
        <f t="shared" si="31"/>
        <v>5000.79</v>
      </c>
      <c r="H877" s="7"/>
      <c r="I877" s="7"/>
      <c r="J877" s="7"/>
      <c r="K877" s="7"/>
    </row>
    <row r="878" spans="1:11" s="8" customFormat="1" ht="13.5">
      <c r="A878" s="15" t="s">
        <v>1136</v>
      </c>
      <c r="B878" s="109" t="s">
        <v>2637</v>
      </c>
      <c r="C878" s="15" t="s">
        <v>4590</v>
      </c>
      <c r="D878" s="15" t="s">
        <v>3992</v>
      </c>
      <c r="E878" s="18">
        <v>19207.3</v>
      </c>
      <c r="F878" s="18">
        <v>0</v>
      </c>
      <c r="G878" s="18">
        <f t="shared" si="31"/>
        <v>19207.3</v>
      </c>
      <c r="H878" s="7"/>
      <c r="I878" s="7"/>
      <c r="J878" s="7"/>
      <c r="K878" s="7"/>
    </row>
    <row r="879" spans="1:11" s="8" customFormat="1" ht="13.5">
      <c r="A879" s="15" t="s">
        <v>1136</v>
      </c>
      <c r="B879" s="109" t="s">
        <v>2638</v>
      </c>
      <c r="C879" s="15" t="s">
        <v>3488</v>
      </c>
      <c r="D879" s="15" t="s">
        <v>3993</v>
      </c>
      <c r="E879" s="18">
        <v>94984.38</v>
      </c>
      <c r="F879" s="18">
        <v>0</v>
      </c>
      <c r="G879" s="18">
        <f t="shared" si="31"/>
        <v>94984.38</v>
      </c>
      <c r="H879" s="7"/>
      <c r="I879" s="7"/>
      <c r="J879" s="7"/>
      <c r="K879" s="7"/>
    </row>
    <row r="880" spans="1:11" s="8" customFormat="1" ht="13.5">
      <c r="A880" s="15" t="s">
        <v>1136</v>
      </c>
      <c r="B880" s="109" t="s">
        <v>2639</v>
      </c>
      <c r="C880" s="15" t="s">
        <v>3581</v>
      </c>
      <c r="D880" s="15" t="s">
        <v>3994</v>
      </c>
      <c r="E880" s="18">
        <v>13223.33</v>
      </c>
      <c r="F880" s="18">
        <v>0</v>
      </c>
      <c r="G880" s="18">
        <f t="shared" si="31"/>
        <v>13223.33</v>
      </c>
      <c r="H880" s="7"/>
      <c r="I880" s="7"/>
      <c r="J880" s="7"/>
      <c r="K880" s="7"/>
    </row>
    <row r="881" spans="1:11" s="8" customFormat="1" ht="13.5">
      <c r="A881" s="15" t="s">
        <v>1136</v>
      </c>
      <c r="B881" s="109" t="s">
        <v>2640</v>
      </c>
      <c r="C881" s="15" t="s">
        <v>3490</v>
      </c>
      <c r="D881" s="15" t="s">
        <v>3995</v>
      </c>
      <c r="E881" s="18">
        <v>4270.79</v>
      </c>
      <c r="F881" s="18">
        <v>0</v>
      </c>
      <c r="G881" s="18">
        <f t="shared" si="31"/>
        <v>4270.79</v>
      </c>
      <c r="H881" s="7"/>
      <c r="I881" s="7"/>
      <c r="J881" s="7"/>
      <c r="K881" s="7"/>
    </row>
    <row r="882" spans="1:11" s="8" customFormat="1" ht="13.5">
      <c r="A882" s="113"/>
      <c r="B882" s="15"/>
      <c r="C882" s="15"/>
      <c r="D882" s="108" t="s">
        <v>3886</v>
      </c>
      <c r="E882" s="50">
        <f>SUM(E866:E881)</f>
        <v>221978.88</v>
      </c>
      <c r="F882" s="50">
        <f>SUM(F866:F881)</f>
        <v>0</v>
      </c>
      <c r="G882" s="50">
        <f>SUM(G866:G881)</f>
        <v>221978.88</v>
      </c>
      <c r="H882" s="7"/>
      <c r="I882" s="7"/>
      <c r="J882" s="7"/>
      <c r="K882" s="7"/>
    </row>
    <row r="883" spans="1:11" s="8" customFormat="1" ht="13.5">
      <c r="A883" s="15" t="s">
        <v>1137</v>
      </c>
      <c r="B883" s="109" t="s">
        <v>2526</v>
      </c>
      <c r="C883" s="15" t="s">
        <v>3464</v>
      </c>
      <c r="D883" s="15" t="s">
        <v>2229</v>
      </c>
      <c r="E883" s="34">
        <v>325.51</v>
      </c>
      <c r="F883" s="34">
        <v>0</v>
      </c>
      <c r="G883" s="34">
        <f aca="true" t="shared" si="32" ref="G883:G894">+E883-F883</f>
        <v>325.51</v>
      </c>
      <c r="H883" s="7"/>
      <c r="I883" s="7"/>
      <c r="J883" s="7"/>
      <c r="K883" s="7"/>
    </row>
    <row r="884" spans="1:11" s="8" customFormat="1" ht="13.5">
      <c r="A884" s="15" t="s">
        <v>1137</v>
      </c>
      <c r="B884" s="109" t="s">
        <v>2528</v>
      </c>
      <c r="C884" s="15" t="s">
        <v>4579</v>
      </c>
      <c r="D884" s="15" t="s">
        <v>2230</v>
      </c>
      <c r="E884" s="18">
        <v>4323</v>
      </c>
      <c r="F884" s="18">
        <v>0</v>
      </c>
      <c r="G884" s="18">
        <f t="shared" si="32"/>
        <v>4323</v>
      </c>
      <c r="H884" s="7"/>
      <c r="I884" s="7"/>
      <c r="J884" s="7"/>
      <c r="K884" s="7"/>
    </row>
    <row r="885" spans="1:11" s="8" customFormat="1" ht="13.5">
      <c r="A885" s="15" t="s">
        <v>1137</v>
      </c>
      <c r="B885" s="109" t="s">
        <v>2627</v>
      </c>
      <c r="C885" s="15" t="s">
        <v>3468</v>
      </c>
      <c r="D885" s="15" t="s">
        <v>2231</v>
      </c>
      <c r="E885" s="18">
        <v>42.69</v>
      </c>
      <c r="F885" s="18">
        <v>0</v>
      </c>
      <c r="G885" s="18">
        <f t="shared" si="32"/>
        <v>42.69</v>
      </c>
      <c r="H885" s="7"/>
      <c r="I885" s="7"/>
      <c r="J885" s="7"/>
      <c r="K885" s="7"/>
    </row>
    <row r="886" spans="1:11" s="8" customFormat="1" ht="13.5">
      <c r="A886" s="15" t="s">
        <v>1137</v>
      </c>
      <c r="B886" s="109" t="s">
        <v>2628</v>
      </c>
      <c r="C886" s="15" t="s">
        <v>4582</v>
      </c>
      <c r="D886" s="15" t="s">
        <v>2232</v>
      </c>
      <c r="E886" s="18">
        <v>39.06</v>
      </c>
      <c r="F886" s="18">
        <v>0</v>
      </c>
      <c r="G886" s="18">
        <f t="shared" si="32"/>
        <v>39.06</v>
      </c>
      <c r="H886" s="7"/>
      <c r="I886" s="7"/>
      <c r="J886" s="7"/>
      <c r="K886" s="7"/>
    </row>
    <row r="887" spans="1:11" s="8" customFormat="1" ht="13.5">
      <c r="A887" s="15" t="s">
        <v>1137</v>
      </c>
      <c r="B887" s="109" t="s">
        <v>2629</v>
      </c>
      <c r="C887" s="15" t="s">
        <v>4584</v>
      </c>
      <c r="D887" s="15" t="s">
        <v>2233</v>
      </c>
      <c r="E887" s="18">
        <v>40807.66</v>
      </c>
      <c r="F887" s="18">
        <v>0</v>
      </c>
      <c r="G887" s="18">
        <f t="shared" si="32"/>
        <v>40807.66</v>
      </c>
      <c r="H887" s="7"/>
      <c r="I887" s="7"/>
      <c r="J887" s="7"/>
      <c r="K887" s="7"/>
    </row>
    <row r="888" spans="1:11" s="8" customFormat="1" ht="13.5">
      <c r="A888" s="15" t="s">
        <v>1137</v>
      </c>
      <c r="B888" s="109" t="s">
        <v>2630</v>
      </c>
      <c r="C888" s="15" t="s">
        <v>3475</v>
      </c>
      <c r="D888" s="15" t="s">
        <v>2234</v>
      </c>
      <c r="E888" s="18">
        <v>53817</v>
      </c>
      <c r="F888" s="18">
        <v>0</v>
      </c>
      <c r="G888" s="18">
        <f t="shared" si="32"/>
        <v>53817</v>
      </c>
      <c r="H888" s="7"/>
      <c r="I888" s="7"/>
      <c r="J888" s="7"/>
      <c r="K888" s="7"/>
    </row>
    <row r="889" spans="1:11" s="8" customFormat="1" ht="13.5">
      <c r="A889" s="15" t="s">
        <v>1137</v>
      </c>
      <c r="B889" s="109" t="s">
        <v>2631</v>
      </c>
      <c r="C889" s="15" t="s">
        <v>4586</v>
      </c>
      <c r="D889" s="15" t="s">
        <v>2235</v>
      </c>
      <c r="E889" s="18">
        <v>34313.07</v>
      </c>
      <c r="F889" s="18">
        <v>0</v>
      </c>
      <c r="G889" s="18">
        <f t="shared" si="32"/>
        <v>34313.07</v>
      </c>
      <c r="H889" s="7"/>
      <c r="I889" s="7"/>
      <c r="J889" s="7"/>
      <c r="K889" s="7"/>
    </row>
    <row r="890" spans="1:11" s="8" customFormat="1" ht="13.5">
      <c r="A890" s="15" t="s">
        <v>1137</v>
      </c>
      <c r="B890" s="109" t="s">
        <v>2632</v>
      </c>
      <c r="C890" s="15" t="s">
        <v>3478</v>
      </c>
      <c r="D890" s="15" t="s">
        <v>2236</v>
      </c>
      <c r="E890" s="18">
        <v>6000</v>
      </c>
      <c r="F890" s="18">
        <v>0</v>
      </c>
      <c r="G890" s="18">
        <f t="shared" si="32"/>
        <v>6000</v>
      </c>
      <c r="H890" s="7"/>
      <c r="I890" s="7"/>
      <c r="J890" s="7"/>
      <c r="K890" s="7"/>
    </row>
    <row r="891" spans="1:11" s="8" customFormat="1" ht="13.5">
      <c r="A891" s="15" t="s">
        <v>1137</v>
      </c>
      <c r="B891" s="109" t="s">
        <v>2633</v>
      </c>
      <c r="C891" s="15" t="s">
        <v>3509</v>
      </c>
      <c r="D891" s="15" t="s">
        <v>2237</v>
      </c>
      <c r="E891" s="18">
        <v>3300</v>
      </c>
      <c r="F891" s="18">
        <v>0</v>
      </c>
      <c r="G891" s="18">
        <f t="shared" si="32"/>
        <v>3300</v>
      </c>
      <c r="H891" s="7"/>
      <c r="I891" s="7"/>
      <c r="J891" s="7"/>
      <c r="K891" s="7"/>
    </row>
    <row r="892" spans="1:11" s="8" customFormat="1" ht="13.5">
      <c r="A892" s="15" t="s">
        <v>1137</v>
      </c>
      <c r="B892" s="109" t="s">
        <v>2634</v>
      </c>
      <c r="C892" s="15" t="s">
        <v>4588</v>
      </c>
      <c r="D892" s="15" t="s">
        <v>2238</v>
      </c>
      <c r="E892" s="18">
        <v>3965.87</v>
      </c>
      <c r="F892" s="18">
        <v>0</v>
      </c>
      <c r="G892" s="18">
        <f t="shared" si="32"/>
        <v>3965.87</v>
      </c>
      <c r="H892" s="7"/>
      <c r="I892" s="7"/>
      <c r="J892" s="7"/>
      <c r="K892" s="7"/>
    </row>
    <row r="893" spans="1:11" s="8" customFormat="1" ht="13.5">
      <c r="A893" s="15" t="s">
        <v>1137</v>
      </c>
      <c r="B893" s="109" t="s">
        <v>2637</v>
      </c>
      <c r="C893" s="15" t="s">
        <v>4590</v>
      </c>
      <c r="D893" s="15" t="s">
        <v>2240</v>
      </c>
      <c r="E893" s="18">
        <v>118352.86</v>
      </c>
      <c r="F893" s="18">
        <v>0</v>
      </c>
      <c r="G893" s="18">
        <f t="shared" si="32"/>
        <v>118352.86</v>
      </c>
      <c r="H893" s="7"/>
      <c r="I893" s="7"/>
      <c r="J893" s="7"/>
      <c r="K893" s="7"/>
    </row>
    <row r="894" spans="1:11" s="8" customFormat="1" ht="13.5">
      <c r="A894" s="15" t="s">
        <v>1137</v>
      </c>
      <c r="B894" s="109" t="s">
        <v>2638</v>
      </c>
      <c r="C894" s="15" t="s">
        <v>3488</v>
      </c>
      <c r="D894" s="15" t="s">
        <v>2241</v>
      </c>
      <c r="E894" s="18">
        <v>1495</v>
      </c>
      <c r="F894" s="18">
        <v>0</v>
      </c>
      <c r="G894" s="18">
        <f t="shared" si="32"/>
        <v>1495</v>
      </c>
      <c r="H894" s="7"/>
      <c r="I894" s="7"/>
      <c r="J894" s="7"/>
      <c r="K894" s="7"/>
    </row>
    <row r="895" spans="1:11" s="8" customFormat="1" ht="13.5">
      <c r="A895" s="113"/>
      <c r="B895" s="15"/>
      <c r="C895" s="15"/>
      <c r="D895" s="108" t="s">
        <v>3886</v>
      </c>
      <c r="E895" s="50">
        <f>SUM(E883:E894)</f>
        <v>266781.72000000003</v>
      </c>
      <c r="F895" s="50">
        <f>SUM(F883:F894)</f>
        <v>0</v>
      </c>
      <c r="G895" s="50">
        <f>SUM(G883:G894)</f>
        <v>266781.72000000003</v>
      </c>
      <c r="H895" s="7"/>
      <c r="I895" s="7"/>
      <c r="J895" s="7"/>
      <c r="K895" s="7"/>
    </row>
    <row r="896" spans="1:11" s="8" customFormat="1" ht="13.5">
      <c r="A896" s="15" t="s">
        <v>1151</v>
      </c>
      <c r="B896" s="109" t="s">
        <v>2528</v>
      </c>
      <c r="C896" s="15" t="s">
        <v>4579</v>
      </c>
      <c r="D896" s="15" t="s">
        <v>2248</v>
      </c>
      <c r="E896" s="34">
        <v>112</v>
      </c>
      <c r="F896" s="34">
        <v>0</v>
      </c>
      <c r="G896" s="34">
        <f aca="true" t="shared" si="33" ref="G896:G928">+E896-F896</f>
        <v>112</v>
      </c>
      <c r="H896" s="7"/>
      <c r="I896" s="7"/>
      <c r="J896" s="7"/>
      <c r="K896" s="7"/>
    </row>
    <row r="897" spans="1:11" s="8" customFormat="1" ht="13.5">
      <c r="A897" s="15" t="s">
        <v>1151</v>
      </c>
      <c r="B897" s="109" t="s">
        <v>2626</v>
      </c>
      <c r="C897" s="15" t="s">
        <v>4580</v>
      </c>
      <c r="D897" s="15" t="s">
        <v>2249</v>
      </c>
      <c r="E897" s="18">
        <v>207.5</v>
      </c>
      <c r="F897" s="18">
        <v>0</v>
      </c>
      <c r="G897" s="18">
        <f t="shared" si="33"/>
        <v>207.5</v>
      </c>
      <c r="H897" s="7"/>
      <c r="I897" s="7"/>
      <c r="J897" s="7"/>
      <c r="K897" s="7"/>
    </row>
    <row r="898" spans="1:11" s="8" customFormat="1" ht="13.5">
      <c r="A898" s="15" t="s">
        <v>1151</v>
      </c>
      <c r="B898" s="109" t="s">
        <v>2628</v>
      </c>
      <c r="C898" s="15" t="s">
        <v>4582</v>
      </c>
      <c r="D898" s="15" t="s">
        <v>2250</v>
      </c>
      <c r="E898" s="18">
        <v>3638.59</v>
      </c>
      <c r="F898" s="18">
        <v>0</v>
      </c>
      <c r="G898" s="18">
        <f t="shared" si="33"/>
        <v>3638.59</v>
      </c>
      <c r="H898" s="7"/>
      <c r="I898" s="7"/>
      <c r="J898" s="7"/>
      <c r="K898" s="7"/>
    </row>
    <row r="899" spans="1:11" s="8" customFormat="1" ht="13.5">
      <c r="A899" s="15" t="s">
        <v>1151</v>
      </c>
      <c r="B899" s="109" t="s">
        <v>2629</v>
      </c>
      <c r="C899" s="15" t="s">
        <v>4584</v>
      </c>
      <c r="D899" s="15" t="s">
        <v>2251</v>
      </c>
      <c r="E899" s="18">
        <v>12722.36</v>
      </c>
      <c r="F899" s="18">
        <v>0</v>
      </c>
      <c r="G899" s="18">
        <f t="shared" si="33"/>
        <v>12722.36</v>
      </c>
      <c r="H899" s="7"/>
      <c r="I899" s="7"/>
      <c r="J899" s="7"/>
      <c r="K899" s="7"/>
    </row>
    <row r="900" spans="1:11" s="8" customFormat="1" ht="13.5">
      <c r="A900" s="15" t="s">
        <v>1151</v>
      </c>
      <c r="B900" s="109" t="s">
        <v>2630</v>
      </c>
      <c r="C900" s="15" t="s">
        <v>3475</v>
      </c>
      <c r="D900" s="15" t="s">
        <v>2252</v>
      </c>
      <c r="E900" s="18">
        <v>95</v>
      </c>
      <c r="F900" s="18">
        <v>0</v>
      </c>
      <c r="G900" s="18">
        <f t="shared" si="33"/>
        <v>95</v>
      </c>
      <c r="H900" s="7"/>
      <c r="I900" s="7"/>
      <c r="J900" s="7"/>
      <c r="K900" s="7"/>
    </row>
    <row r="901" spans="1:11" s="8" customFormat="1" ht="13.5">
      <c r="A901" s="15" t="s">
        <v>1151</v>
      </c>
      <c r="B901" s="109" t="s">
        <v>2631</v>
      </c>
      <c r="C901" s="15" t="s">
        <v>4586</v>
      </c>
      <c r="D901" s="15" t="s">
        <v>2253</v>
      </c>
      <c r="E901" s="18">
        <v>88.5</v>
      </c>
      <c r="F901" s="18">
        <v>0</v>
      </c>
      <c r="G901" s="18">
        <f t="shared" si="33"/>
        <v>88.5</v>
      </c>
      <c r="H901" s="7"/>
      <c r="I901" s="7"/>
      <c r="J901" s="7"/>
      <c r="K901" s="7"/>
    </row>
    <row r="902" spans="1:11" s="8" customFormat="1" ht="13.5">
      <c r="A902" s="15" t="s">
        <v>1151</v>
      </c>
      <c r="B902" s="109" t="s">
        <v>2632</v>
      </c>
      <c r="C902" s="15" t="s">
        <v>3478</v>
      </c>
      <c r="D902" s="15" t="s">
        <v>2254</v>
      </c>
      <c r="E902" s="18">
        <v>147.04</v>
      </c>
      <c r="F902" s="18">
        <v>0</v>
      </c>
      <c r="G902" s="18">
        <f t="shared" si="33"/>
        <v>147.04</v>
      </c>
      <c r="H902" s="7"/>
      <c r="I902" s="7"/>
      <c r="J902" s="7"/>
      <c r="K902" s="7"/>
    </row>
    <row r="903" spans="1:11" s="8" customFormat="1" ht="13.5">
      <c r="A903" s="15" t="s">
        <v>1151</v>
      </c>
      <c r="B903" s="109" t="s">
        <v>2634</v>
      </c>
      <c r="C903" s="15" t="s">
        <v>4588</v>
      </c>
      <c r="D903" s="15" t="s">
        <v>2255</v>
      </c>
      <c r="E903" s="18">
        <v>840</v>
      </c>
      <c r="F903" s="18">
        <v>0</v>
      </c>
      <c r="G903" s="18">
        <f t="shared" si="33"/>
        <v>840</v>
      </c>
      <c r="H903" s="7"/>
      <c r="I903" s="7"/>
      <c r="J903" s="7"/>
      <c r="K903" s="7"/>
    </row>
    <row r="904" spans="1:11" s="8" customFormat="1" ht="13.5">
      <c r="A904" s="15" t="s">
        <v>1151</v>
      </c>
      <c r="B904" s="109" t="s">
        <v>2636</v>
      </c>
      <c r="C904" s="15" t="s">
        <v>3485</v>
      </c>
      <c r="D904" s="15" t="s">
        <v>2256</v>
      </c>
      <c r="E904" s="18">
        <v>925.06</v>
      </c>
      <c r="F904" s="18">
        <v>0</v>
      </c>
      <c r="G904" s="18">
        <f t="shared" si="33"/>
        <v>925.06</v>
      </c>
      <c r="H904" s="7"/>
      <c r="I904" s="7"/>
      <c r="J904" s="7"/>
      <c r="K904" s="7"/>
    </row>
    <row r="905" spans="1:11" s="8" customFormat="1" ht="13.5">
      <c r="A905" s="15" t="s">
        <v>1151</v>
      </c>
      <c r="B905" s="109" t="s">
        <v>2637</v>
      </c>
      <c r="C905" s="15" t="s">
        <v>4590</v>
      </c>
      <c r="D905" s="15" t="s">
        <v>2257</v>
      </c>
      <c r="E905" s="18">
        <v>246.04</v>
      </c>
      <c r="F905" s="18">
        <v>0</v>
      </c>
      <c r="G905" s="18">
        <f t="shared" si="33"/>
        <v>246.04</v>
      </c>
      <c r="H905" s="7"/>
      <c r="I905" s="7"/>
      <c r="J905" s="7"/>
      <c r="K905" s="7"/>
    </row>
    <row r="906" spans="1:11" s="8" customFormat="1" ht="13.5">
      <c r="A906" s="15" t="s">
        <v>1151</v>
      </c>
      <c r="B906" s="109" t="s">
        <v>2641</v>
      </c>
      <c r="C906" s="15" t="s">
        <v>4592</v>
      </c>
      <c r="D906" s="15" t="s">
        <v>2260</v>
      </c>
      <c r="E906" s="18">
        <v>422.05</v>
      </c>
      <c r="F906" s="18">
        <v>0</v>
      </c>
      <c r="G906" s="18">
        <f t="shared" si="33"/>
        <v>422.05</v>
      </c>
      <c r="H906" s="7"/>
      <c r="I906" s="7"/>
      <c r="J906" s="7"/>
      <c r="K906" s="7"/>
    </row>
    <row r="907" spans="1:11" s="8" customFormat="1" ht="13.5">
      <c r="A907" s="15" t="s">
        <v>1151</v>
      </c>
      <c r="B907" s="109" t="s">
        <v>2642</v>
      </c>
      <c r="C907" s="15" t="s">
        <v>4594</v>
      </c>
      <c r="D907" s="15" t="s">
        <v>2261</v>
      </c>
      <c r="E907" s="18">
        <v>914.99</v>
      </c>
      <c r="F907" s="18">
        <v>0</v>
      </c>
      <c r="G907" s="18">
        <f t="shared" si="33"/>
        <v>914.99</v>
      </c>
      <c r="H907" s="7"/>
      <c r="I907" s="7"/>
      <c r="J907" s="7"/>
      <c r="K907" s="7"/>
    </row>
    <row r="908" spans="1:11" s="8" customFormat="1" ht="13.5">
      <c r="A908" s="15" t="s">
        <v>1151</v>
      </c>
      <c r="B908" s="109" t="s">
        <v>2643</v>
      </c>
      <c r="C908" s="15" t="s">
        <v>4596</v>
      </c>
      <c r="D908" s="15" t="s">
        <v>2262</v>
      </c>
      <c r="E908" s="18">
        <v>177152.77</v>
      </c>
      <c r="F908" s="18">
        <v>0</v>
      </c>
      <c r="G908" s="18">
        <f t="shared" si="33"/>
        <v>177152.77</v>
      </c>
      <c r="H908" s="7"/>
      <c r="I908" s="7"/>
      <c r="J908" s="7"/>
      <c r="K908" s="7"/>
    </row>
    <row r="909" spans="1:11" s="8" customFormat="1" ht="13.5">
      <c r="A909" s="15" t="s">
        <v>1151</v>
      </c>
      <c r="B909" s="109" t="s">
        <v>2530</v>
      </c>
      <c r="C909" s="15" t="s">
        <v>4597</v>
      </c>
      <c r="D909" s="15" t="s">
        <v>2263</v>
      </c>
      <c r="E909" s="18">
        <v>63.5</v>
      </c>
      <c r="F909" s="18">
        <v>0</v>
      </c>
      <c r="G909" s="18">
        <f t="shared" si="33"/>
        <v>63.5</v>
      </c>
      <c r="H909" s="7"/>
      <c r="I909" s="7"/>
      <c r="J909" s="7"/>
      <c r="K909" s="7"/>
    </row>
    <row r="910" spans="1:11" s="8" customFormat="1" ht="13.5">
      <c r="A910" s="15" t="s">
        <v>1151</v>
      </c>
      <c r="B910" s="109" t="s">
        <v>1284</v>
      </c>
      <c r="C910" s="15" t="s">
        <v>4601</v>
      </c>
      <c r="D910" s="15" t="s">
        <v>2264</v>
      </c>
      <c r="E910" s="18">
        <v>103</v>
      </c>
      <c r="F910" s="18">
        <v>0</v>
      </c>
      <c r="G910" s="18">
        <f t="shared" si="33"/>
        <v>103</v>
      </c>
      <c r="H910" s="7"/>
      <c r="I910" s="7"/>
      <c r="J910" s="7"/>
      <c r="K910" s="7"/>
    </row>
    <row r="911" spans="1:11" s="8" customFormat="1" ht="13.5">
      <c r="A911" s="15" t="s">
        <v>1151</v>
      </c>
      <c r="B911" s="109" t="s">
        <v>1285</v>
      </c>
      <c r="C911" s="15" t="s">
        <v>4603</v>
      </c>
      <c r="D911" s="15" t="s">
        <v>2265</v>
      </c>
      <c r="E911" s="18">
        <v>249</v>
      </c>
      <c r="F911" s="18">
        <v>0</v>
      </c>
      <c r="G911" s="18">
        <f t="shared" si="33"/>
        <v>249</v>
      </c>
      <c r="H911" s="7"/>
      <c r="I911" s="7"/>
      <c r="J911" s="7"/>
      <c r="K911" s="7"/>
    </row>
    <row r="912" spans="1:11" s="8" customFormat="1" ht="13.5">
      <c r="A912" s="15" t="s">
        <v>1151</v>
      </c>
      <c r="B912" s="109" t="s">
        <v>1283</v>
      </c>
      <c r="C912" s="15" t="s">
        <v>4605</v>
      </c>
      <c r="D912" s="15" t="s">
        <v>2266</v>
      </c>
      <c r="E912" s="18">
        <v>559.12</v>
      </c>
      <c r="F912" s="18">
        <v>0</v>
      </c>
      <c r="G912" s="18">
        <f t="shared" si="33"/>
        <v>559.12</v>
      </c>
      <c r="H912" s="7"/>
      <c r="I912" s="7"/>
      <c r="J912" s="7"/>
      <c r="K912" s="7"/>
    </row>
    <row r="913" spans="1:11" s="8" customFormat="1" ht="13.5">
      <c r="A913" s="15" t="s">
        <v>1151</v>
      </c>
      <c r="B913" s="109" t="s">
        <v>2645</v>
      </c>
      <c r="C913" s="15" t="s">
        <v>3493</v>
      </c>
      <c r="D913" s="15" t="s">
        <v>2267</v>
      </c>
      <c r="E913" s="18">
        <v>24818.54</v>
      </c>
      <c r="F913" s="18">
        <v>0</v>
      </c>
      <c r="G913" s="18">
        <f t="shared" si="33"/>
        <v>24818.54</v>
      </c>
      <c r="H913" s="7"/>
      <c r="I913" s="7"/>
      <c r="J913" s="7"/>
      <c r="K913" s="7"/>
    </row>
    <row r="914" spans="1:11" s="8" customFormat="1" ht="13.5">
      <c r="A914" s="15" t="s">
        <v>1151</v>
      </c>
      <c r="B914" s="109" t="s">
        <v>2646</v>
      </c>
      <c r="C914" s="15" t="s">
        <v>4606</v>
      </c>
      <c r="D914" s="15" t="s">
        <v>2268</v>
      </c>
      <c r="E914" s="18">
        <v>96.97</v>
      </c>
      <c r="F914" s="18">
        <v>0</v>
      </c>
      <c r="G914" s="18">
        <f t="shared" si="33"/>
        <v>96.97</v>
      </c>
      <c r="H914" s="7"/>
      <c r="I914" s="7"/>
      <c r="J914" s="7"/>
      <c r="K914" s="7"/>
    </row>
    <row r="915" spans="1:11" s="8" customFormat="1" ht="13.5">
      <c r="A915" s="15" t="s">
        <v>1151</v>
      </c>
      <c r="B915" s="109" t="s">
        <v>2648</v>
      </c>
      <c r="C915" s="15" t="s">
        <v>4610</v>
      </c>
      <c r="D915" s="15" t="s">
        <v>2269</v>
      </c>
      <c r="E915" s="18">
        <v>242.51</v>
      </c>
      <c r="F915" s="18">
        <v>0</v>
      </c>
      <c r="G915" s="18">
        <f t="shared" si="33"/>
        <v>242.51</v>
      </c>
      <c r="H915" s="7"/>
      <c r="I915" s="7"/>
      <c r="J915" s="7"/>
      <c r="K915" s="7"/>
    </row>
    <row r="916" spans="1:11" s="8" customFormat="1" ht="13.5">
      <c r="A916" s="15" t="s">
        <v>1151</v>
      </c>
      <c r="B916" s="109" t="s">
        <v>2649</v>
      </c>
      <c r="C916" s="15" t="s">
        <v>4612</v>
      </c>
      <c r="D916" s="15" t="s">
        <v>2270</v>
      </c>
      <c r="E916" s="18">
        <v>342.21</v>
      </c>
      <c r="F916" s="18">
        <v>0</v>
      </c>
      <c r="G916" s="18">
        <f t="shared" si="33"/>
        <v>342.21</v>
      </c>
      <c r="H916" s="7"/>
      <c r="I916" s="7"/>
      <c r="J916" s="7"/>
      <c r="K916" s="7"/>
    </row>
    <row r="917" spans="1:11" s="8" customFormat="1" ht="13.5">
      <c r="A917" s="15" t="s">
        <v>1151</v>
      </c>
      <c r="B917" s="109" t="s">
        <v>2650</v>
      </c>
      <c r="C917" s="15" t="s">
        <v>4614</v>
      </c>
      <c r="D917" s="15" t="s">
        <v>2271</v>
      </c>
      <c r="E917" s="18">
        <v>53.64</v>
      </c>
      <c r="F917" s="18">
        <v>0</v>
      </c>
      <c r="G917" s="18">
        <f t="shared" si="33"/>
        <v>53.64</v>
      </c>
      <c r="H917" s="7"/>
      <c r="I917" s="7"/>
      <c r="J917" s="7"/>
      <c r="K917" s="7"/>
    </row>
    <row r="918" spans="1:11" s="8" customFormat="1" ht="13.5">
      <c r="A918" s="15" t="s">
        <v>1151</v>
      </c>
      <c r="B918" s="109" t="s">
        <v>2651</v>
      </c>
      <c r="C918" s="15" t="s">
        <v>4616</v>
      </c>
      <c r="D918" s="15" t="s">
        <v>2272</v>
      </c>
      <c r="E918" s="18">
        <v>35.99</v>
      </c>
      <c r="F918" s="18">
        <v>0</v>
      </c>
      <c r="G918" s="18">
        <f t="shared" si="33"/>
        <v>35.99</v>
      </c>
      <c r="H918" s="7"/>
      <c r="I918" s="7"/>
      <c r="J918" s="7"/>
      <c r="K918" s="7"/>
    </row>
    <row r="919" spans="1:11" s="8" customFormat="1" ht="13.5">
      <c r="A919" s="15" t="s">
        <v>1151</v>
      </c>
      <c r="B919" s="109" t="s">
        <v>2652</v>
      </c>
      <c r="C919" s="15" t="s">
        <v>4618</v>
      </c>
      <c r="D919" s="15" t="s">
        <v>2273</v>
      </c>
      <c r="E919" s="18">
        <v>1397.64</v>
      </c>
      <c r="F919" s="18">
        <v>0</v>
      </c>
      <c r="G919" s="18">
        <f t="shared" si="33"/>
        <v>1397.64</v>
      </c>
      <c r="H919" s="7"/>
      <c r="I919" s="7"/>
      <c r="J919" s="7"/>
      <c r="K919" s="7"/>
    </row>
    <row r="920" spans="1:11" s="8" customFormat="1" ht="13.5">
      <c r="A920" s="15" t="s">
        <v>1151</v>
      </c>
      <c r="B920" s="109" t="s">
        <v>2532</v>
      </c>
      <c r="C920" s="15" t="s">
        <v>4634</v>
      </c>
      <c r="D920" s="15" t="s">
        <v>2275</v>
      </c>
      <c r="E920" s="18">
        <v>141</v>
      </c>
      <c r="F920" s="18">
        <v>0</v>
      </c>
      <c r="G920" s="18">
        <f t="shared" si="33"/>
        <v>141</v>
      </c>
      <c r="H920" s="7"/>
      <c r="I920" s="7"/>
      <c r="J920" s="7"/>
      <c r="K920" s="7"/>
    </row>
    <row r="921" spans="1:11" s="8" customFormat="1" ht="13.5">
      <c r="A921" s="15" t="s">
        <v>1151</v>
      </c>
      <c r="B921" s="109" t="s">
        <v>1275</v>
      </c>
      <c r="C921" s="15" t="s">
        <v>4638</v>
      </c>
      <c r="D921" s="15" t="s">
        <v>2276</v>
      </c>
      <c r="E921" s="18">
        <v>12300</v>
      </c>
      <c r="F921" s="18">
        <v>0</v>
      </c>
      <c r="G921" s="18">
        <f t="shared" si="33"/>
        <v>12300</v>
      </c>
      <c r="H921" s="7"/>
      <c r="I921" s="7"/>
      <c r="J921" s="7"/>
      <c r="K921" s="7"/>
    </row>
    <row r="922" spans="1:11" s="8" customFormat="1" ht="13.5">
      <c r="A922" s="15" t="s">
        <v>1151</v>
      </c>
      <c r="B922" s="109" t="s">
        <v>1276</v>
      </c>
      <c r="C922" s="15" t="s">
        <v>4640</v>
      </c>
      <c r="D922" s="15" t="s">
        <v>2277</v>
      </c>
      <c r="E922" s="18">
        <v>2000</v>
      </c>
      <c r="F922" s="18">
        <v>0</v>
      </c>
      <c r="G922" s="18">
        <f t="shared" si="33"/>
        <v>2000</v>
      </c>
      <c r="H922" s="7"/>
      <c r="I922" s="7"/>
      <c r="J922" s="7"/>
      <c r="K922" s="7"/>
    </row>
    <row r="923" spans="1:11" s="8" customFormat="1" ht="13.5">
      <c r="A923" s="15" t="s">
        <v>1151</v>
      </c>
      <c r="B923" s="109" t="s">
        <v>1277</v>
      </c>
      <c r="C923" s="15" t="s">
        <v>4642</v>
      </c>
      <c r="D923" s="15" t="s">
        <v>2278</v>
      </c>
      <c r="E923" s="18">
        <v>38410</v>
      </c>
      <c r="F923" s="18">
        <v>0</v>
      </c>
      <c r="G923" s="18">
        <f t="shared" si="33"/>
        <v>38410</v>
      </c>
      <c r="H923" s="7"/>
      <c r="I923" s="7"/>
      <c r="J923" s="7"/>
      <c r="K923" s="7"/>
    </row>
    <row r="924" spans="1:11" s="8" customFormat="1" ht="13.5">
      <c r="A924" s="15" t="s">
        <v>1151</v>
      </c>
      <c r="B924" s="109" t="s">
        <v>1278</v>
      </c>
      <c r="C924" s="15" t="s">
        <v>3549</v>
      </c>
      <c r="D924" s="15" t="s">
        <v>2279</v>
      </c>
      <c r="E924" s="18">
        <v>1500</v>
      </c>
      <c r="F924" s="18">
        <v>0</v>
      </c>
      <c r="G924" s="18">
        <f t="shared" si="33"/>
        <v>1500</v>
      </c>
      <c r="H924" s="7"/>
      <c r="I924" s="7"/>
      <c r="J924" s="7"/>
      <c r="K924" s="7"/>
    </row>
    <row r="925" spans="1:11" s="8" customFormat="1" ht="13.5">
      <c r="A925" s="15" t="s">
        <v>1151</v>
      </c>
      <c r="B925" s="109" t="s">
        <v>1303</v>
      </c>
      <c r="C925" s="15" t="s">
        <v>4644</v>
      </c>
      <c r="D925" s="15" t="s">
        <v>2280</v>
      </c>
      <c r="E925" s="18">
        <v>529.81</v>
      </c>
      <c r="F925" s="18">
        <v>0</v>
      </c>
      <c r="G925" s="18">
        <f t="shared" si="33"/>
        <v>529.81</v>
      </c>
      <c r="H925" s="7"/>
      <c r="I925" s="7"/>
      <c r="J925" s="7"/>
      <c r="K925" s="7"/>
    </row>
    <row r="926" spans="1:11" s="8" customFormat="1" ht="13.5">
      <c r="A926" s="15" t="s">
        <v>1151</v>
      </c>
      <c r="B926" s="109" t="s">
        <v>1273</v>
      </c>
      <c r="C926" s="15" t="s">
        <v>4646</v>
      </c>
      <c r="D926" s="15" t="s">
        <v>2281</v>
      </c>
      <c r="E926" s="18">
        <v>183.15</v>
      </c>
      <c r="F926" s="18">
        <v>0</v>
      </c>
      <c r="G926" s="18">
        <f t="shared" si="33"/>
        <v>183.15</v>
      </c>
      <c r="H926" s="7"/>
      <c r="I926" s="7"/>
      <c r="J926" s="7"/>
      <c r="K926" s="7"/>
    </row>
    <row r="927" spans="1:11" s="8" customFormat="1" ht="13.5">
      <c r="A927" s="15" t="s">
        <v>1151</v>
      </c>
      <c r="B927" s="109" t="s">
        <v>1280</v>
      </c>
      <c r="C927" s="15" t="s">
        <v>4648</v>
      </c>
      <c r="D927" s="15" t="s">
        <v>2282</v>
      </c>
      <c r="E927" s="18">
        <v>599.49</v>
      </c>
      <c r="F927" s="18">
        <v>0</v>
      </c>
      <c r="G927" s="18">
        <f t="shared" si="33"/>
        <v>599.49</v>
      </c>
      <c r="H927" s="7"/>
      <c r="I927" s="7"/>
      <c r="J927" s="7"/>
      <c r="K927" s="7"/>
    </row>
    <row r="928" spans="1:11" s="8" customFormat="1" ht="13.5">
      <c r="A928" s="15" t="s">
        <v>1151</v>
      </c>
      <c r="B928" s="109" t="s">
        <v>1286</v>
      </c>
      <c r="C928" s="15" t="s">
        <v>3675</v>
      </c>
      <c r="D928" s="15" t="s">
        <v>2283</v>
      </c>
      <c r="E928" s="18">
        <v>70</v>
      </c>
      <c r="F928" s="18">
        <v>0</v>
      </c>
      <c r="G928" s="18">
        <f t="shared" si="33"/>
        <v>70</v>
      </c>
      <c r="H928" s="7"/>
      <c r="I928" s="7"/>
      <c r="J928" s="7"/>
      <c r="K928" s="7"/>
    </row>
    <row r="929" spans="1:11" s="8" customFormat="1" ht="13.5">
      <c r="A929" s="113"/>
      <c r="B929" s="15"/>
      <c r="C929" s="15"/>
      <c r="D929" s="108" t="s">
        <v>3886</v>
      </c>
      <c r="E929" s="50">
        <f>SUM(E896:E928)</f>
        <v>281207.47000000003</v>
      </c>
      <c r="F929" s="50">
        <f>SUM(F896:F928)</f>
        <v>0</v>
      </c>
      <c r="G929" s="50">
        <f>SUM(G896:G928)</f>
        <v>281207.47000000003</v>
      </c>
      <c r="H929" s="7"/>
      <c r="I929" s="7"/>
      <c r="J929" s="7"/>
      <c r="K929" s="7"/>
    </row>
    <row r="930" spans="1:11" s="8" customFormat="1" ht="13.5">
      <c r="A930" s="15" t="s">
        <v>1138</v>
      </c>
      <c r="B930" s="109" t="s">
        <v>2526</v>
      </c>
      <c r="C930" s="15" t="s">
        <v>3464</v>
      </c>
      <c r="D930" s="15" t="s">
        <v>2303</v>
      </c>
      <c r="E930" s="34">
        <v>23586.83</v>
      </c>
      <c r="F930" s="34">
        <v>0</v>
      </c>
      <c r="G930" s="34">
        <f aca="true" t="shared" si="34" ref="G930:G941">+E930-F930</f>
        <v>23586.83</v>
      </c>
      <c r="H930" s="7"/>
      <c r="I930" s="7"/>
      <c r="J930" s="7"/>
      <c r="K930" s="7"/>
    </row>
    <row r="931" spans="1:11" s="8" customFormat="1" ht="13.5">
      <c r="A931" s="15" t="s">
        <v>1138</v>
      </c>
      <c r="B931" s="109" t="s">
        <v>2528</v>
      </c>
      <c r="C931" s="15" t="s">
        <v>4579</v>
      </c>
      <c r="D931" s="15" t="s">
        <v>4639</v>
      </c>
      <c r="E931" s="18">
        <v>1500</v>
      </c>
      <c r="F931" s="18">
        <v>0</v>
      </c>
      <c r="G931" s="18">
        <f t="shared" si="34"/>
        <v>1500</v>
      </c>
      <c r="H931" s="7"/>
      <c r="I931" s="7"/>
      <c r="J931" s="7"/>
      <c r="K931" s="7"/>
    </row>
    <row r="932" spans="1:11" s="8" customFormat="1" ht="13.5">
      <c r="A932" s="15" t="s">
        <v>1138</v>
      </c>
      <c r="B932" s="109" t="s">
        <v>2626</v>
      </c>
      <c r="C932" s="15" t="s">
        <v>4580</v>
      </c>
      <c r="D932" s="15" t="s">
        <v>2304</v>
      </c>
      <c r="E932" s="18">
        <v>24889.84</v>
      </c>
      <c r="F932" s="18">
        <v>0</v>
      </c>
      <c r="G932" s="18">
        <f t="shared" si="34"/>
        <v>24889.84</v>
      </c>
      <c r="H932" s="7"/>
      <c r="I932" s="7"/>
      <c r="J932" s="7"/>
      <c r="K932" s="7"/>
    </row>
    <row r="933" spans="1:11" s="8" customFormat="1" ht="13.5">
      <c r="A933" s="15" t="s">
        <v>1138</v>
      </c>
      <c r="B933" s="109" t="s">
        <v>2629</v>
      </c>
      <c r="C933" s="15" t="s">
        <v>4584</v>
      </c>
      <c r="D933" s="15" t="s">
        <v>2305</v>
      </c>
      <c r="E933" s="18">
        <v>1500</v>
      </c>
      <c r="F933" s="18">
        <v>0</v>
      </c>
      <c r="G933" s="18">
        <f t="shared" si="34"/>
        <v>1500</v>
      </c>
      <c r="H933" s="7"/>
      <c r="I933" s="7"/>
      <c r="J933" s="7"/>
      <c r="K933" s="7"/>
    </row>
    <row r="934" spans="1:11" s="8" customFormat="1" ht="13.5">
      <c r="A934" s="15" t="s">
        <v>1138</v>
      </c>
      <c r="B934" s="109" t="s">
        <v>2634</v>
      </c>
      <c r="C934" s="15" t="s">
        <v>4588</v>
      </c>
      <c r="D934" s="15" t="s">
        <v>4375</v>
      </c>
      <c r="E934" s="18">
        <v>3000</v>
      </c>
      <c r="F934" s="18">
        <v>0</v>
      </c>
      <c r="G934" s="18">
        <f t="shared" si="34"/>
        <v>3000</v>
      </c>
      <c r="H934" s="7"/>
      <c r="I934" s="7"/>
      <c r="J934" s="7"/>
      <c r="K934" s="7"/>
    </row>
    <row r="935" spans="1:11" s="8" customFormat="1" ht="13.5">
      <c r="A935" s="15" t="s">
        <v>1138</v>
      </c>
      <c r="B935" s="109" t="s">
        <v>2635</v>
      </c>
      <c r="C935" s="15" t="s">
        <v>3533</v>
      </c>
      <c r="D935" s="15" t="s">
        <v>2308</v>
      </c>
      <c r="E935" s="18">
        <v>1000</v>
      </c>
      <c r="F935" s="18">
        <v>0</v>
      </c>
      <c r="G935" s="18">
        <f t="shared" si="34"/>
        <v>1000</v>
      </c>
      <c r="H935" s="7"/>
      <c r="I935" s="7"/>
      <c r="J935" s="7"/>
      <c r="K935" s="7"/>
    </row>
    <row r="936" spans="1:11" s="8" customFormat="1" ht="13.5">
      <c r="A936" s="15" t="s">
        <v>1138</v>
      </c>
      <c r="B936" s="109" t="s">
        <v>2636</v>
      </c>
      <c r="C936" s="15" t="s">
        <v>3485</v>
      </c>
      <c r="D936" s="15" t="s">
        <v>2309</v>
      </c>
      <c r="E936" s="18">
        <v>3000</v>
      </c>
      <c r="F936" s="18">
        <v>0</v>
      </c>
      <c r="G936" s="18">
        <f t="shared" si="34"/>
        <v>3000</v>
      </c>
      <c r="H936" s="7"/>
      <c r="I936" s="7"/>
      <c r="J936" s="7"/>
      <c r="K936" s="7"/>
    </row>
    <row r="937" spans="1:11" s="8" customFormat="1" ht="13.5">
      <c r="A937" s="15" t="s">
        <v>1138</v>
      </c>
      <c r="B937" s="109" t="s">
        <v>2638</v>
      </c>
      <c r="C937" s="15" t="s">
        <v>3488</v>
      </c>
      <c r="D937" s="15" t="s">
        <v>2310</v>
      </c>
      <c r="E937" s="18">
        <v>9356.73</v>
      </c>
      <c r="F937" s="18">
        <v>0</v>
      </c>
      <c r="G937" s="18">
        <f t="shared" si="34"/>
        <v>9356.73</v>
      </c>
      <c r="H937" s="7"/>
      <c r="I937" s="7"/>
      <c r="J937" s="7"/>
      <c r="K937" s="7"/>
    </row>
    <row r="938" spans="1:11" s="8" customFormat="1" ht="13.5">
      <c r="A938" s="15" t="s">
        <v>1138</v>
      </c>
      <c r="B938" s="114" t="s">
        <v>1212</v>
      </c>
      <c r="C938" s="15" t="s">
        <v>3581</v>
      </c>
      <c r="D938" s="15" t="s">
        <v>2311</v>
      </c>
      <c r="E938" s="18">
        <v>9649.2</v>
      </c>
      <c r="F938" s="18">
        <v>9649.2</v>
      </c>
      <c r="G938" s="18">
        <f t="shared" si="34"/>
        <v>0</v>
      </c>
      <c r="H938" s="7"/>
      <c r="I938" s="7"/>
      <c r="J938" s="7"/>
      <c r="K938" s="7"/>
    </row>
    <row r="939" spans="1:11" s="8" customFormat="1" ht="13.5">
      <c r="A939" s="15" t="s">
        <v>1138</v>
      </c>
      <c r="B939" s="109" t="s">
        <v>2640</v>
      </c>
      <c r="C939" s="15" t="s">
        <v>3490</v>
      </c>
      <c r="D939" s="15" t="s">
        <v>2312</v>
      </c>
      <c r="E939" s="18">
        <v>4500</v>
      </c>
      <c r="F939" s="18">
        <v>0</v>
      </c>
      <c r="G939" s="18">
        <f t="shared" si="34"/>
        <v>4500</v>
      </c>
      <c r="H939" s="7"/>
      <c r="I939" s="7"/>
      <c r="J939" s="7"/>
      <c r="K939" s="7"/>
    </row>
    <row r="940" spans="1:11" s="8" customFormat="1" ht="13.5">
      <c r="A940" s="15" t="s">
        <v>1138</v>
      </c>
      <c r="B940" s="109" t="s">
        <v>2641</v>
      </c>
      <c r="C940" s="15" t="s">
        <v>4592</v>
      </c>
      <c r="D940" s="15" t="s">
        <v>2313</v>
      </c>
      <c r="E940" s="18">
        <v>1000</v>
      </c>
      <c r="F940" s="18">
        <v>0</v>
      </c>
      <c r="G940" s="18">
        <f t="shared" si="34"/>
        <v>1000</v>
      </c>
      <c r="H940" s="7"/>
      <c r="I940" s="7"/>
      <c r="J940" s="7"/>
      <c r="K940" s="7"/>
    </row>
    <row r="941" spans="1:11" s="8" customFormat="1" ht="13.5">
      <c r="A941" s="15" t="s">
        <v>1138</v>
      </c>
      <c r="B941" s="109" t="s">
        <v>2642</v>
      </c>
      <c r="C941" s="15" t="s">
        <v>4594</v>
      </c>
      <c r="D941" s="15" t="s">
        <v>2314</v>
      </c>
      <c r="E941" s="18">
        <v>4000</v>
      </c>
      <c r="F941" s="18">
        <v>0</v>
      </c>
      <c r="G941" s="18">
        <f t="shared" si="34"/>
        <v>4000</v>
      </c>
      <c r="H941" s="7"/>
      <c r="I941" s="7"/>
      <c r="J941" s="7"/>
      <c r="K941" s="7"/>
    </row>
    <row r="942" spans="1:11" s="8" customFormat="1" ht="13.5">
      <c r="A942" s="113"/>
      <c r="B942" s="15"/>
      <c r="C942" s="15"/>
      <c r="D942" s="108" t="s">
        <v>3886</v>
      </c>
      <c r="E942" s="50">
        <f>SUM(E930:E941)</f>
        <v>86982.59999999999</v>
      </c>
      <c r="F942" s="50">
        <f>SUM(F930:F941)</f>
        <v>9649.2</v>
      </c>
      <c r="G942" s="50">
        <f>SUM(G930:G941)</f>
        <v>77333.4</v>
      </c>
      <c r="H942" s="7"/>
      <c r="I942" s="7"/>
      <c r="J942" s="7"/>
      <c r="K942" s="7"/>
    </row>
    <row r="943" spans="1:11" s="8" customFormat="1" ht="13.5">
      <c r="A943" s="15" t="s">
        <v>1139</v>
      </c>
      <c r="B943" s="109" t="s">
        <v>2526</v>
      </c>
      <c r="C943" s="15" t="s">
        <v>3464</v>
      </c>
      <c r="D943" s="15" t="s">
        <v>2324</v>
      </c>
      <c r="E943" s="34">
        <v>11357.46</v>
      </c>
      <c r="F943" s="34">
        <v>0</v>
      </c>
      <c r="G943" s="34">
        <f aca="true" t="shared" si="35" ref="G943:G967">+E943-F943</f>
        <v>11357.46</v>
      </c>
      <c r="H943" s="7"/>
      <c r="I943" s="7"/>
      <c r="J943" s="7"/>
      <c r="K943" s="7"/>
    </row>
    <row r="944" spans="1:11" s="8" customFormat="1" ht="13.5">
      <c r="A944" s="15" t="s">
        <v>1139</v>
      </c>
      <c r="B944" s="109" t="s">
        <v>2528</v>
      </c>
      <c r="C944" s="15" t="s">
        <v>4579</v>
      </c>
      <c r="D944" s="15" t="s">
        <v>2325</v>
      </c>
      <c r="E944" s="18">
        <v>11949.79</v>
      </c>
      <c r="F944" s="18">
        <v>0</v>
      </c>
      <c r="G944" s="18">
        <f t="shared" si="35"/>
        <v>11949.79</v>
      </c>
      <c r="H944" s="7"/>
      <c r="I944" s="7"/>
      <c r="J944" s="7"/>
      <c r="K944" s="7"/>
    </row>
    <row r="945" spans="1:11" s="8" customFormat="1" ht="13.5">
      <c r="A945" s="15" t="s">
        <v>1139</v>
      </c>
      <c r="B945" s="109" t="s">
        <v>2626</v>
      </c>
      <c r="C945" s="15" t="s">
        <v>4580</v>
      </c>
      <c r="D945" s="15" t="s">
        <v>2326</v>
      </c>
      <c r="E945" s="18">
        <v>1000</v>
      </c>
      <c r="F945" s="18">
        <v>0</v>
      </c>
      <c r="G945" s="18">
        <f t="shared" si="35"/>
        <v>1000</v>
      </c>
      <c r="H945" s="7"/>
      <c r="I945" s="7"/>
      <c r="J945" s="7"/>
      <c r="K945" s="7"/>
    </row>
    <row r="946" spans="1:11" s="8" customFormat="1" ht="13.5">
      <c r="A946" s="15" t="s">
        <v>1139</v>
      </c>
      <c r="B946" s="109" t="s">
        <v>2627</v>
      </c>
      <c r="C946" s="15" t="s">
        <v>3468</v>
      </c>
      <c r="D946" s="15" t="s">
        <v>2327</v>
      </c>
      <c r="E946" s="18">
        <v>17000</v>
      </c>
      <c r="F946" s="18">
        <v>0</v>
      </c>
      <c r="G946" s="18">
        <f t="shared" si="35"/>
        <v>17000</v>
      </c>
      <c r="H946" s="7"/>
      <c r="I946" s="7"/>
      <c r="J946" s="7"/>
      <c r="K946" s="7"/>
    </row>
    <row r="947" spans="1:11" s="8" customFormat="1" ht="13.5">
      <c r="A947" s="15" t="s">
        <v>1139</v>
      </c>
      <c r="B947" s="109" t="s">
        <v>2628</v>
      </c>
      <c r="C947" s="15" t="s">
        <v>4582</v>
      </c>
      <c r="D947" s="15" t="s">
        <v>4395</v>
      </c>
      <c r="E947" s="18">
        <v>16942.9</v>
      </c>
      <c r="F947" s="18">
        <v>0</v>
      </c>
      <c r="G947" s="18">
        <f t="shared" si="35"/>
        <v>16942.9</v>
      </c>
      <c r="H947" s="7"/>
      <c r="I947" s="7"/>
      <c r="J947" s="7"/>
      <c r="K947" s="7"/>
    </row>
    <row r="948" spans="1:11" s="8" customFormat="1" ht="13.5">
      <c r="A948" s="15" t="s">
        <v>1139</v>
      </c>
      <c r="B948" s="109" t="s">
        <v>2629</v>
      </c>
      <c r="C948" s="15" t="s">
        <v>4584</v>
      </c>
      <c r="D948" s="15" t="s">
        <v>2328</v>
      </c>
      <c r="E948" s="18">
        <v>16500</v>
      </c>
      <c r="F948" s="18">
        <v>0</v>
      </c>
      <c r="G948" s="18">
        <f t="shared" si="35"/>
        <v>16500</v>
      </c>
      <c r="H948" s="7"/>
      <c r="I948" s="7"/>
      <c r="J948" s="7"/>
      <c r="K948" s="7"/>
    </row>
    <row r="949" spans="1:11" s="8" customFormat="1" ht="13.5">
      <c r="A949" s="15" t="s">
        <v>1139</v>
      </c>
      <c r="B949" s="109" t="s">
        <v>2630</v>
      </c>
      <c r="C949" s="15" t="s">
        <v>3475</v>
      </c>
      <c r="D949" s="15" t="s">
        <v>2329</v>
      </c>
      <c r="E949" s="18">
        <v>8424.5</v>
      </c>
      <c r="F949" s="18">
        <v>0</v>
      </c>
      <c r="G949" s="18">
        <f t="shared" si="35"/>
        <v>8424.5</v>
      </c>
      <c r="H949" s="7"/>
      <c r="I949" s="7"/>
      <c r="J949" s="7"/>
      <c r="K949" s="7"/>
    </row>
    <row r="950" spans="1:11" s="8" customFormat="1" ht="13.5">
      <c r="A950" s="15" t="s">
        <v>1139</v>
      </c>
      <c r="B950" s="109" t="s">
        <v>2631</v>
      </c>
      <c r="C950" s="15" t="s">
        <v>4586</v>
      </c>
      <c r="D950" s="15" t="s">
        <v>2330</v>
      </c>
      <c r="E950" s="18">
        <v>1287.4</v>
      </c>
      <c r="F950" s="18">
        <v>0</v>
      </c>
      <c r="G950" s="18">
        <f t="shared" si="35"/>
        <v>1287.4</v>
      </c>
      <c r="H950" s="7"/>
      <c r="I950" s="7"/>
      <c r="J950" s="7"/>
      <c r="K950" s="7"/>
    </row>
    <row r="951" spans="1:11" s="8" customFormat="1" ht="13.5">
      <c r="A951" s="15" t="s">
        <v>1139</v>
      </c>
      <c r="B951" s="109" t="s">
        <v>2632</v>
      </c>
      <c r="C951" s="15" t="s">
        <v>3478</v>
      </c>
      <c r="D951" s="15" t="s">
        <v>2331</v>
      </c>
      <c r="E951" s="18">
        <v>9775</v>
      </c>
      <c r="F951" s="18">
        <v>0</v>
      </c>
      <c r="G951" s="18">
        <f t="shared" si="35"/>
        <v>9775</v>
      </c>
      <c r="H951" s="7"/>
      <c r="I951" s="7"/>
      <c r="J951" s="7"/>
      <c r="K951" s="7"/>
    </row>
    <row r="952" spans="1:11" s="8" customFormat="1" ht="13.5">
      <c r="A952" s="15" t="s">
        <v>1139</v>
      </c>
      <c r="B952" s="109" t="s">
        <v>2634</v>
      </c>
      <c r="C952" s="15" t="s">
        <v>4588</v>
      </c>
      <c r="D952" s="15" t="s">
        <v>2332</v>
      </c>
      <c r="E952" s="18">
        <v>16483</v>
      </c>
      <c r="F952" s="18">
        <v>189.06</v>
      </c>
      <c r="G952" s="18">
        <f t="shared" si="35"/>
        <v>16293.94</v>
      </c>
      <c r="H952" s="7"/>
      <c r="I952" s="7"/>
      <c r="J952" s="7"/>
      <c r="K952" s="7"/>
    </row>
    <row r="953" spans="1:11" s="8" customFormat="1" ht="13.5">
      <c r="A953" s="15" t="s">
        <v>1139</v>
      </c>
      <c r="B953" s="109" t="s">
        <v>2639</v>
      </c>
      <c r="C953" s="15" t="s">
        <v>3581</v>
      </c>
      <c r="D953" s="15" t="s">
        <v>2333</v>
      </c>
      <c r="E953" s="18">
        <v>5000</v>
      </c>
      <c r="F953" s="18">
        <v>0</v>
      </c>
      <c r="G953" s="18">
        <f t="shared" si="35"/>
        <v>5000</v>
      </c>
      <c r="H953" s="7"/>
      <c r="I953" s="7"/>
      <c r="J953" s="7"/>
      <c r="K953" s="7"/>
    </row>
    <row r="954" spans="1:11" s="8" customFormat="1" ht="13.5">
      <c r="A954" s="15" t="s">
        <v>1139</v>
      </c>
      <c r="B954" s="109" t="s">
        <v>2641</v>
      </c>
      <c r="C954" s="15" t="s">
        <v>4592</v>
      </c>
      <c r="D954" s="15" t="s">
        <v>2334</v>
      </c>
      <c r="E954" s="18">
        <v>25000</v>
      </c>
      <c r="F954" s="18">
        <v>0</v>
      </c>
      <c r="G954" s="18">
        <f t="shared" si="35"/>
        <v>25000</v>
      </c>
      <c r="H954" s="7"/>
      <c r="I954" s="7"/>
      <c r="J954" s="7"/>
      <c r="K954" s="7"/>
    </row>
    <row r="955" spans="1:11" s="8" customFormat="1" ht="13.5">
      <c r="A955" s="15" t="s">
        <v>1139</v>
      </c>
      <c r="B955" s="109" t="s">
        <v>2642</v>
      </c>
      <c r="C955" s="15" t="s">
        <v>4594</v>
      </c>
      <c r="D955" s="15" t="s">
        <v>2335</v>
      </c>
      <c r="E955" s="18">
        <v>7215</v>
      </c>
      <c r="F955" s="18">
        <v>0</v>
      </c>
      <c r="G955" s="18">
        <f t="shared" si="35"/>
        <v>7215</v>
      </c>
      <c r="H955" s="7"/>
      <c r="I955" s="7"/>
      <c r="J955" s="7"/>
      <c r="K955" s="7"/>
    </row>
    <row r="956" spans="1:11" s="8" customFormat="1" ht="13.5">
      <c r="A956" s="15" t="s">
        <v>1139</v>
      </c>
      <c r="B956" s="109" t="s">
        <v>2643</v>
      </c>
      <c r="C956" s="15" t="s">
        <v>4596</v>
      </c>
      <c r="D956" s="15" t="s">
        <v>2336</v>
      </c>
      <c r="E956" s="18">
        <v>7500</v>
      </c>
      <c r="F956" s="18">
        <v>0</v>
      </c>
      <c r="G956" s="18">
        <f t="shared" si="35"/>
        <v>7500</v>
      </c>
      <c r="H956" s="7"/>
      <c r="I956" s="7"/>
      <c r="J956" s="7"/>
      <c r="K956" s="7"/>
    </row>
    <row r="957" spans="1:11" s="8" customFormat="1" ht="13.5">
      <c r="A957" s="15" t="s">
        <v>1139</v>
      </c>
      <c r="B957" s="109" t="s">
        <v>2530</v>
      </c>
      <c r="C957" s="15" t="s">
        <v>4597</v>
      </c>
      <c r="D957" s="15" t="s">
        <v>2337</v>
      </c>
      <c r="E957" s="18">
        <v>15000</v>
      </c>
      <c r="F957" s="18">
        <v>0</v>
      </c>
      <c r="G957" s="18">
        <f t="shared" si="35"/>
        <v>15000</v>
      </c>
      <c r="H957" s="7"/>
      <c r="I957" s="7"/>
      <c r="J957" s="7"/>
      <c r="K957" s="7"/>
    </row>
    <row r="958" spans="1:11" s="8" customFormat="1" ht="13.5">
      <c r="A958" s="15" t="s">
        <v>1139</v>
      </c>
      <c r="B958" s="109" t="s">
        <v>1283</v>
      </c>
      <c r="C958" s="15" t="s">
        <v>4605</v>
      </c>
      <c r="D958" s="15" t="s">
        <v>2339</v>
      </c>
      <c r="E958" s="18">
        <v>1150</v>
      </c>
      <c r="F958" s="18">
        <v>0</v>
      </c>
      <c r="G958" s="18">
        <f t="shared" si="35"/>
        <v>1150</v>
      </c>
      <c r="H958" s="7"/>
      <c r="I958" s="7"/>
      <c r="J958" s="7"/>
      <c r="K958" s="7"/>
    </row>
    <row r="959" spans="1:11" s="8" customFormat="1" ht="13.5">
      <c r="A959" s="15" t="s">
        <v>1139</v>
      </c>
      <c r="B959" s="109" t="s">
        <v>2645</v>
      </c>
      <c r="C959" s="15" t="s">
        <v>3493</v>
      </c>
      <c r="D959" s="15" t="s">
        <v>2340</v>
      </c>
      <c r="E959" s="18">
        <v>15000</v>
      </c>
      <c r="F959" s="18">
        <v>0</v>
      </c>
      <c r="G959" s="18">
        <f t="shared" si="35"/>
        <v>15000</v>
      </c>
      <c r="H959" s="7"/>
      <c r="I959" s="7"/>
      <c r="J959" s="7"/>
      <c r="K959" s="7"/>
    </row>
    <row r="960" spans="1:11" s="8" customFormat="1" ht="13.5">
      <c r="A960" s="15" t="s">
        <v>1139</v>
      </c>
      <c r="B960" s="109" t="s">
        <v>2646</v>
      </c>
      <c r="C960" s="15" t="s">
        <v>4606</v>
      </c>
      <c r="D960" s="15" t="s">
        <v>2341</v>
      </c>
      <c r="E960" s="18">
        <v>4884.25</v>
      </c>
      <c r="F960" s="18">
        <v>0</v>
      </c>
      <c r="G960" s="18">
        <f t="shared" si="35"/>
        <v>4884.25</v>
      </c>
      <c r="H960" s="7"/>
      <c r="I960" s="7"/>
      <c r="J960" s="7"/>
      <c r="K960" s="7"/>
    </row>
    <row r="961" spans="1:11" s="8" customFormat="1" ht="13.5">
      <c r="A961" s="15" t="s">
        <v>1139</v>
      </c>
      <c r="B961" s="109" t="s">
        <v>2647</v>
      </c>
      <c r="C961" s="15" t="s">
        <v>4608</v>
      </c>
      <c r="D961" s="15" t="s">
        <v>4203</v>
      </c>
      <c r="E961" s="18">
        <v>7403.26</v>
      </c>
      <c r="F961" s="18">
        <v>0</v>
      </c>
      <c r="G961" s="18">
        <f t="shared" si="35"/>
        <v>7403.26</v>
      </c>
      <c r="H961" s="7"/>
      <c r="I961" s="7"/>
      <c r="J961" s="7"/>
      <c r="K961" s="7"/>
    </row>
    <row r="962" spans="1:11" s="8" customFormat="1" ht="13.5">
      <c r="A962" s="15" t="s">
        <v>1139</v>
      </c>
      <c r="B962" s="109" t="s">
        <v>2648</v>
      </c>
      <c r="C962" s="15" t="s">
        <v>4610</v>
      </c>
      <c r="D962" s="15" t="s">
        <v>2342</v>
      </c>
      <c r="E962" s="18">
        <v>10000</v>
      </c>
      <c r="F962" s="18">
        <v>0</v>
      </c>
      <c r="G962" s="18">
        <f t="shared" si="35"/>
        <v>10000</v>
      </c>
      <c r="H962" s="7"/>
      <c r="I962" s="7"/>
      <c r="J962" s="7"/>
      <c r="K962" s="7"/>
    </row>
    <row r="963" spans="1:11" s="8" customFormat="1" ht="13.5">
      <c r="A963" s="15" t="s">
        <v>1139</v>
      </c>
      <c r="B963" s="109" t="s">
        <v>2649</v>
      </c>
      <c r="C963" s="15" t="s">
        <v>4612</v>
      </c>
      <c r="D963" s="15" t="s">
        <v>2343</v>
      </c>
      <c r="E963" s="18">
        <v>2300</v>
      </c>
      <c r="F963" s="18">
        <v>0</v>
      </c>
      <c r="G963" s="18">
        <f t="shared" si="35"/>
        <v>2300</v>
      </c>
      <c r="H963" s="7"/>
      <c r="I963" s="7"/>
      <c r="J963" s="7"/>
      <c r="K963" s="7"/>
    </row>
    <row r="964" spans="1:11" s="8" customFormat="1" ht="13.5">
      <c r="A964" s="15" t="s">
        <v>1139</v>
      </c>
      <c r="B964" s="109" t="s">
        <v>2650</v>
      </c>
      <c r="C964" s="15" t="s">
        <v>4614</v>
      </c>
      <c r="D964" s="15" t="s">
        <v>2344</v>
      </c>
      <c r="E964" s="18">
        <v>8068.55</v>
      </c>
      <c r="F964" s="18">
        <v>0</v>
      </c>
      <c r="G964" s="18">
        <f t="shared" si="35"/>
        <v>8068.55</v>
      </c>
      <c r="H964" s="7"/>
      <c r="I964" s="7"/>
      <c r="J964" s="7"/>
      <c r="K964" s="7"/>
    </row>
    <row r="965" spans="1:11" s="8" customFormat="1" ht="13.5">
      <c r="A965" s="15" t="s">
        <v>1139</v>
      </c>
      <c r="B965" s="109" t="s">
        <v>2651</v>
      </c>
      <c r="C965" s="15" t="s">
        <v>4616</v>
      </c>
      <c r="D965" s="15" t="s">
        <v>2345</v>
      </c>
      <c r="E965" s="18">
        <v>22150</v>
      </c>
      <c r="F965" s="18">
        <v>0</v>
      </c>
      <c r="G965" s="18">
        <f t="shared" si="35"/>
        <v>22150</v>
      </c>
      <c r="H965" s="7"/>
      <c r="I965" s="7"/>
      <c r="J965" s="7"/>
      <c r="K965" s="7"/>
    </row>
    <row r="966" spans="1:11" s="8" customFormat="1" ht="13.5">
      <c r="A966" s="15" t="s">
        <v>1139</v>
      </c>
      <c r="B966" s="109" t="s">
        <v>2652</v>
      </c>
      <c r="C966" s="15" t="s">
        <v>4618</v>
      </c>
      <c r="D966" s="15" t="s">
        <v>2346</v>
      </c>
      <c r="E966" s="18">
        <v>12500</v>
      </c>
      <c r="F966" s="18">
        <v>0</v>
      </c>
      <c r="G966" s="18">
        <f t="shared" si="35"/>
        <v>12500</v>
      </c>
      <c r="H966" s="7"/>
      <c r="I966" s="7"/>
      <c r="J966" s="7"/>
      <c r="K966" s="7"/>
    </row>
    <row r="967" spans="1:11" s="8" customFormat="1" ht="13.5">
      <c r="A967" s="15" t="s">
        <v>1139</v>
      </c>
      <c r="B967" s="109" t="s">
        <v>2653</v>
      </c>
      <c r="C967" s="15" t="s">
        <v>4620</v>
      </c>
      <c r="D967" s="15" t="s">
        <v>2347</v>
      </c>
      <c r="E967" s="18">
        <v>19887.03</v>
      </c>
      <c r="F967" s="18">
        <v>0</v>
      </c>
      <c r="G967" s="18">
        <f t="shared" si="35"/>
        <v>19887.03</v>
      </c>
      <c r="H967" s="7"/>
      <c r="I967" s="7"/>
      <c r="J967" s="7"/>
      <c r="K967" s="7"/>
    </row>
    <row r="968" spans="1:11" s="8" customFormat="1" ht="13.5">
      <c r="A968" s="113"/>
      <c r="B968" s="15"/>
      <c r="C968" s="15"/>
      <c r="D968" s="108" t="s">
        <v>3886</v>
      </c>
      <c r="E968" s="50">
        <f>SUM(E943:E967)</f>
        <v>273778.14</v>
      </c>
      <c r="F968" s="50">
        <f>SUM(F943:F967)</f>
        <v>189.06</v>
      </c>
      <c r="G968" s="50">
        <f>SUM(G943:G967)</f>
        <v>273589.07999999996</v>
      </c>
      <c r="H968" s="7"/>
      <c r="I968" s="7"/>
      <c r="J968" s="7"/>
      <c r="K968" s="7"/>
    </row>
    <row r="969" spans="1:11" s="8" customFormat="1" ht="13.5">
      <c r="A969" s="15" t="s">
        <v>1140</v>
      </c>
      <c r="B969" s="109" t="s">
        <v>2526</v>
      </c>
      <c r="C969" s="15" t="s">
        <v>3464</v>
      </c>
      <c r="D969" s="15" t="s">
        <v>2370</v>
      </c>
      <c r="E969" s="34">
        <v>1000</v>
      </c>
      <c r="F969" s="34">
        <v>0</v>
      </c>
      <c r="G969" s="34">
        <f aca="true" t="shared" si="36" ref="G969:G991">+E969-F969</f>
        <v>1000</v>
      </c>
      <c r="H969" s="7"/>
      <c r="I969" s="7"/>
      <c r="J969" s="7"/>
      <c r="K969" s="7"/>
    </row>
    <row r="970" spans="1:11" s="8" customFormat="1" ht="13.5">
      <c r="A970" s="15" t="s">
        <v>1140</v>
      </c>
      <c r="B970" s="109" t="s">
        <v>2528</v>
      </c>
      <c r="C970" s="15" t="s">
        <v>4579</v>
      </c>
      <c r="D970" s="15" t="s">
        <v>2371</v>
      </c>
      <c r="E970" s="18">
        <v>1420.19</v>
      </c>
      <c r="F970" s="18">
        <v>0</v>
      </c>
      <c r="G970" s="18">
        <f t="shared" si="36"/>
        <v>1420.19</v>
      </c>
      <c r="H970" s="7"/>
      <c r="I970" s="7"/>
      <c r="J970" s="7"/>
      <c r="K970" s="7"/>
    </row>
    <row r="971" spans="1:11" s="8" customFormat="1" ht="13.5">
      <c r="A971" s="15" t="s">
        <v>1140</v>
      </c>
      <c r="B971" s="109" t="s">
        <v>2626</v>
      </c>
      <c r="C971" s="15" t="s">
        <v>4580</v>
      </c>
      <c r="D971" s="15" t="s">
        <v>2372</v>
      </c>
      <c r="E971" s="18">
        <v>35120</v>
      </c>
      <c r="F971" s="18">
        <v>0</v>
      </c>
      <c r="G971" s="18">
        <f t="shared" si="36"/>
        <v>35120</v>
      </c>
      <c r="H971" s="7"/>
      <c r="I971" s="7"/>
      <c r="J971" s="7"/>
      <c r="K971" s="7"/>
    </row>
    <row r="972" spans="1:11" s="8" customFormat="1" ht="13.5">
      <c r="A972" s="15" t="s">
        <v>1140</v>
      </c>
      <c r="B972" s="109" t="s">
        <v>2628</v>
      </c>
      <c r="C972" s="15" t="s">
        <v>4582</v>
      </c>
      <c r="D972" s="15" t="s">
        <v>2373</v>
      </c>
      <c r="E972" s="18">
        <v>10972.93</v>
      </c>
      <c r="F972" s="18">
        <v>0</v>
      </c>
      <c r="G972" s="18">
        <f t="shared" si="36"/>
        <v>10972.93</v>
      </c>
      <c r="H972" s="7"/>
      <c r="I972" s="7"/>
      <c r="J972" s="7"/>
      <c r="K972" s="7"/>
    </row>
    <row r="973" spans="1:11" s="8" customFormat="1" ht="13.5">
      <c r="A973" s="15" t="s">
        <v>1140</v>
      </c>
      <c r="B973" s="109" t="s">
        <v>2629</v>
      </c>
      <c r="C973" s="15" t="s">
        <v>4584</v>
      </c>
      <c r="D973" s="15" t="s">
        <v>2374</v>
      </c>
      <c r="E973" s="18">
        <v>7960.09</v>
      </c>
      <c r="F973" s="18">
        <v>0</v>
      </c>
      <c r="G973" s="18">
        <f t="shared" si="36"/>
        <v>7960.09</v>
      </c>
      <c r="H973" s="7"/>
      <c r="I973" s="7"/>
      <c r="J973" s="7"/>
      <c r="K973" s="7"/>
    </row>
    <row r="974" spans="1:11" s="8" customFormat="1" ht="13.5">
      <c r="A974" s="15" t="s">
        <v>1140</v>
      </c>
      <c r="B974" s="109" t="s">
        <v>2630</v>
      </c>
      <c r="C974" s="15" t="s">
        <v>3475</v>
      </c>
      <c r="D974" s="15" t="s">
        <v>2375</v>
      </c>
      <c r="E974" s="18">
        <v>1500</v>
      </c>
      <c r="F974" s="18">
        <v>0</v>
      </c>
      <c r="G974" s="18">
        <f t="shared" si="36"/>
        <v>1500</v>
      </c>
      <c r="H974" s="7"/>
      <c r="I974" s="7"/>
      <c r="J974" s="7"/>
      <c r="K974" s="7"/>
    </row>
    <row r="975" spans="1:11" s="8" customFormat="1" ht="13.5">
      <c r="A975" s="15" t="s">
        <v>1140</v>
      </c>
      <c r="B975" s="109" t="s">
        <v>2631</v>
      </c>
      <c r="C975" s="15" t="s">
        <v>4586</v>
      </c>
      <c r="D975" s="15" t="s">
        <v>2376</v>
      </c>
      <c r="E975" s="18">
        <v>6081.43</v>
      </c>
      <c r="F975" s="18">
        <v>0</v>
      </c>
      <c r="G975" s="18">
        <f t="shared" si="36"/>
        <v>6081.43</v>
      </c>
      <c r="H975" s="7"/>
      <c r="I975" s="7"/>
      <c r="J975" s="7"/>
      <c r="K975" s="7"/>
    </row>
    <row r="976" spans="1:11" s="8" customFormat="1" ht="13.5">
      <c r="A976" s="15" t="s">
        <v>1140</v>
      </c>
      <c r="B976" s="109" t="s">
        <v>2632</v>
      </c>
      <c r="C976" s="15" t="s">
        <v>3478</v>
      </c>
      <c r="D976" s="15" t="s">
        <v>2377</v>
      </c>
      <c r="E976" s="18">
        <v>6798.98</v>
      </c>
      <c r="F976" s="18">
        <v>0</v>
      </c>
      <c r="G976" s="18">
        <f t="shared" si="36"/>
        <v>6798.98</v>
      </c>
      <c r="H976" s="7"/>
      <c r="I976" s="7"/>
      <c r="J976" s="7"/>
      <c r="K976" s="7"/>
    </row>
    <row r="977" spans="1:11" s="8" customFormat="1" ht="13.5">
      <c r="A977" s="15" t="s">
        <v>1140</v>
      </c>
      <c r="B977" s="109" t="s">
        <v>2633</v>
      </c>
      <c r="C977" s="15" t="s">
        <v>3509</v>
      </c>
      <c r="D977" s="15" t="s">
        <v>2378</v>
      </c>
      <c r="E977" s="18">
        <v>3000</v>
      </c>
      <c r="F977" s="18">
        <v>0</v>
      </c>
      <c r="G977" s="18">
        <f t="shared" si="36"/>
        <v>3000</v>
      </c>
      <c r="H977" s="7"/>
      <c r="I977" s="7"/>
      <c r="J977" s="7"/>
      <c r="K977" s="7"/>
    </row>
    <row r="978" spans="1:11" s="8" customFormat="1" ht="13.5">
      <c r="A978" s="15" t="s">
        <v>1140</v>
      </c>
      <c r="B978" s="109" t="s">
        <v>2634</v>
      </c>
      <c r="C978" s="15" t="s">
        <v>4588</v>
      </c>
      <c r="D978" s="15" t="s">
        <v>2379</v>
      </c>
      <c r="E978" s="18">
        <v>19567.84</v>
      </c>
      <c r="F978" s="18">
        <v>0</v>
      </c>
      <c r="G978" s="18">
        <f t="shared" si="36"/>
        <v>19567.84</v>
      </c>
      <c r="H978" s="7"/>
      <c r="I978" s="7"/>
      <c r="J978" s="7"/>
      <c r="K978" s="7"/>
    </row>
    <row r="979" spans="1:11" s="8" customFormat="1" ht="13.5">
      <c r="A979" s="15" t="s">
        <v>1140</v>
      </c>
      <c r="B979" s="109" t="s">
        <v>2636</v>
      </c>
      <c r="C979" s="15" t="s">
        <v>3485</v>
      </c>
      <c r="D979" s="15" t="s">
        <v>2380</v>
      </c>
      <c r="E979" s="18">
        <v>3000</v>
      </c>
      <c r="F979" s="18">
        <v>0</v>
      </c>
      <c r="G979" s="18">
        <f t="shared" si="36"/>
        <v>3000</v>
      </c>
      <c r="H979" s="7"/>
      <c r="I979" s="7"/>
      <c r="J979" s="7"/>
      <c r="K979" s="7"/>
    </row>
    <row r="980" spans="1:11" s="8" customFormat="1" ht="13.5">
      <c r="A980" s="15" t="s">
        <v>1140</v>
      </c>
      <c r="B980" s="109" t="s">
        <v>2637</v>
      </c>
      <c r="C980" s="15" t="s">
        <v>4590</v>
      </c>
      <c r="D980" s="15" t="s">
        <v>2381</v>
      </c>
      <c r="E980" s="18">
        <v>1000</v>
      </c>
      <c r="F980" s="18">
        <v>0</v>
      </c>
      <c r="G980" s="18">
        <f t="shared" si="36"/>
        <v>1000</v>
      </c>
      <c r="H980" s="7"/>
      <c r="I980" s="7"/>
      <c r="J980" s="7"/>
      <c r="K980" s="7"/>
    </row>
    <row r="981" spans="1:11" s="8" customFormat="1" ht="13.5">
      <c r="A981" s="15" t="s">
        <v>1140</v>
      </c>
      <c r="B981" s="109" t="s">
        <v>2638</v>
      </c>
      <c r="C981" s="15" t="s">
        <v>3488</v>
      </c>
      <c r="D981" s="15" t="s">
        <v>2382</v>
      </c>
      <c r="E981" s="18">
        <v>3650</v>
      </c>
      <c r="F981" s="18">
        <v>0</v>
      </c>
      <c r="G981" s="18">
        <f t="shared" si="36"/>
        <v>3650</v>
      </c>
      <c r="H981" s="7"/>
      <c r="I981" s="7"/>
      <c r="J981" s="7"/>
      <c r="K981" s="7"/>
    </row>
    <row r="982" spans="1:11" s="8" customFormat="1" ht="13.5">
      <c r="A982" s="15" t="s">
        <v>1140</v>
      </c>
      <c r="B982" s="109" t="s">
        <v>2639</v>
      </c>
      <c r="C982" s="15" t="s">
        <v>3581</v>
      </c>
      <c r="D982" s="15" t="s">
        <v>2383</v>
      </c>
      <c r="E982" s="18">
        <v>31.89</v>
      </c>
      <c r="F982" s="18">
        <v>0</v>
      </c>
      <c r="G982" s="18">
        <f t="shared" si="36"/>
        <v>31.89</v>
      </c>
      <c r="H982" s="7"/>
      <c r="I982" s="7"/>
      <c r="J982" s="7"/>
      <c r="K982" s="7"/>
    </row>
    <row r="983" spans="1:11" s="8" customFormat="1" ht="13.5">
      <c r="A983" s="15" t="s">
        <v>1140</v>
      </c>
      <c r="B983" s="109" t="s">
        <v>2640</v>
      </c>
      <c r="C983" s="15" t="s">
        <v>3490</v>
      </c>
      <c r="D983" s="15" t="s">
        <v>2384</v>
      </c>
      <c r="E983" s="18">
        <v>153.17</v>
      </c>
      <c r="F983" s="18">
        <v>0</v>
      </c>
      <c r="G983" s="18">
        <f t="shared" si="36"/>
        <v>153.17</v>
      </c>
      <c r="H983" s="7"/>
      <c r="I983" s="7"/>
      <c r="J983" s="7"/>
      <c r="K983" s="7"/>
    </row>
    <row r="984" spans="1:11" s="8" customFormat="1" ht="13.5">
      <c r="A984" s="15" t="s">
        <v>1140</v>
      </c>
      <c r="B984" s="109" t="s">
        <v>2641</v>
      </c>
      <c r="C984" s="15" t="s">
        <v>4592</v>
      </c>
      <c r="D984" s="15" t="s">
        <v>2385</v>
      </c>
      <c r="E984" s="18">
        <v>2300</v>
      </c>
      <c r="F984" s="18">
        <v>0</v>
      </c>
      <c r="G984" s="18">
        <f t="shared" si="36"/>
        <v>2300</v>
      </c>
      <c r="H984" s="7"/>
      <c r="I984" s="7"/>
      <c r="J984" s="7"/>
      <c r="K984" s="7"/>
    </row>
    <row r="985" spans="1:11" s="8" customFormat="1" ht="13.5">
      <c r="A985" s="15" t="s">
        <v>1140</v>
      </c>
      <c r="B985" s="109" t="s">
        <v>2642</v>
      </c>
      <c r="C985" s="15" t="s">
        <v>4594</v>
      </c>
      <c r="D985" s="15" t="s">
        <v>2386</v>
      </c>
      <c r="E985" s="18">
        <v>484.5</v>
      </c>
      <c r="F985" s="18">
        <v>0</v>
      </c>
      <c r="G985" s="18">
        <f t="shared" si="36"/>
        <v>484.5</v>
      </c>
      <c r="H985" s="7"/>
      <c r="I985" s="7"/>
      <c r="J985" s="7"/>
      <c r="K985" s="7"/>
    </row>
    <row r="986" spans="1:11" s="8" customFormat="1" ht="13.5">
      <c r="A986" s="15" t="s">
        <v>1140</v>
      </c>
      <c r="B986" s="109" t="s">
        <v>2643</v>
      </c>
      <c r="C986" s="15" t="s">
        <v>4596</v>
      </c>
      <c r="D986" s="15" t="s">
        <v>2387</v>
      </c>
      <c r="E986" s="18">
        <v>3334.08</v>
      </c>
      <c r="F986" s="18">
        <v>0</v>
      </c>
      <c r="G986" s="18">
        <f t="shared" si="36"/>
        <v>3334.08</v>
      </c>
      <c r="H986" s="7"/>
      <c r="I986" s="7"/>
      <c r="J986" s="7"/>
      <c r="K986" s="7"/>
    </row>
    <row r="987" spans="1:11" s="8" customFormat="1" ht="13.5">
      <c r="A987" s="15" t="s">
        <v>1140</v>
      </c>
      <c r="B987" s="109" t="s">
        <v>2530</v>
      </c>
      <c r="C987" s="15" t="s">
        <v>4597</v>
      </c>
      <c r="D987" s="15" t="s">
        <v>2388</v>
      </c>
      <c r="E987" s="18">
        <v>25000</v>
      </c>
      <c r="F987" s="18">
        <v>0</v>
      </c>
      <c r="G987" s="18">
        <f t="shared" si="36"/>
        <v>25000</v>
      </c>
      <c r="H987" s="7"/>
      <c r="I987" s="7"/>
      <c r="J987" s="7"/>
      <c r="K987" s="7"/>
    </row>
    <row r="988" spans="1:11" s="8" customFormat="1" ht="13.5">
      <c r="A988" s="15" t="s">
        <v>1140</v>
      </c>
      <c r="B988" s="109" t="s">
        <v>1285</v>
      </c>
      <c r="C988" s="15" t="s">
        <v>4603</v>
      </c>
      <c r="D988" s="15" t="s">
        <v>2389</v>
      </c>
      <c r="E988" s="18">
        <v>300</v>
      </c>
      <c r="F988" s="18">
        <v>0</v>
      </c>
      <c r="G988" s="18">
        <f t="shared" si="36"/>
        <v>300</v>
      </c>
      <c r="H988" s="7"/>
      <c r="I988" s="7"/>
      <c r="J988" s="7"/>
      <c r="K988" s="7"/>
    </row>
    <row r="989" spans="1:11" s="8" customFormat="1" ht="13.5">
      <c r="A989" s="15" t="s">
        <v>1140</v>
      </c>
      <c r="B989" s="109" t="s">
        <v>1283</v>
      </c>
      <c r="C989" s="15" t="s">
        <v>4605</v>
      </c>
      <c r="D989" s="15" t="s">
        <v>2390</v>
      </c>
      <c r="E989" s="18">
        <v>4140</v>
      </c>
      <c r="F989" s="18">
        <v>0</v>
      </c>
      <c r="G989" s="18">
        <f t="shared" si="36"/>
        <v>4140</v>
      </c>
      <c r="H989" s="7"/>
      <c r="I989" s="7"/>
      <c r="J989" s="7"/>
      <c r="K989" s="7"/>
    </row>
    <row r="990" spans="1:11" s="8" customFormat="1" ht="13.5">
      <c r="A990" s="15" t="s">
        <v>1140</v>
      </c>
      <c r="B990" s="109" t="s">
        <v>2646</v>
      </c>
      <c r="C990" s="15" t="s">
        <v>4606</v>
      </c>
      <c r="D990" s="15" t="s">
        <v>2391</v>
      </c>
      <c r="E990" s="18">
        <v>4000</v>
      </c>
      <c r="F990" s="18">
        <v>0</v>
      </c>
      <c r="G990" s="18">
        <f t="shared" si="36"/>
        <v>4000</v>
      </c>
      <c r="H990" s="7"/>
      <c r="I990" s="7"/>
      <c r="J990" s="7"/>
      <c r="K990" s="7"/>
    </row>
    <row r="991" spans="1:11" s="8" customFormat="1" ht="13.5">
      <c r="A991" s="15" t="s">
        <v>1140</v>
      </c>
      <c r="B991" s="109" t="s">
        <v>2647</v>
      </c>
      <c r="C991" s="15" t="s">
        <v>4608</v>
      </c>
      <c r="D991" s="15" t="s">
        <v>2392</v>
      </c>
      <c r="E991" s="18">
        <v>16302.15</v>
      </c>
      <c r="F991" s="18">
        <v>0</v>
      </c>
      <c r="G991" s="18">
        <f t="shared" si="36"/>
        <v>16302.15</v>
      </c>
      <c r="H991" s="7"/>
      <c r="I991" s="7"/>
      <c r="J991" s="7"/>
      <c r="K991" s="7"/>
    </row>
    <row r="992" spans="1:11" s="8" customFormat="1" ht="13.5">
      <c r="A992" s="113"/>
      <c r="B992" s="15"/>
      <c r="C992" s="15"/>
      <c r="D992" s="108" t="s">
        <v>3886</v>
      </c>
      <c r="E992" s="50">
        <f>SUM(E969:E991)</f>
        <v>157117.25</v>
      </c>
      <c r="F992" s="50">
        <f>SUM(F969:F991)</f>
        <v>0</v>
      </c>
      <c r="G992" s="50">
        <f>SUM(G969:G991)</f>
        <v>157117.25</v>
      </c>
      <c r="H992" s="7"/>
      <c r="I992" s="7"/>
      <c r="J992" s="7"/>
      <c r="K992" s="7"/>
    </row>
    <row r="993" spans="1:11" s="8" customFormat="1" ht="13.5">
      <c r="A993" s="15" t="s">
        <v>1152</v>
      </c>
      <c r="B993" s="109" t="s">
        <v>2526</v>
      </c>
      <c r="C993" s="15" t="s">
        <v>3464</v>
      </c>
      <c r="D993" s="15" t="s">
        <v>2445</v>
      </c>
      <c r="E993" s="34">
        <v>69850</v>
      </c>
      <c r="F993" s="34">
        <v>0</v>
      </c>
      <c r="G993" s="34">
        <f aca="true" t="shared" si="37" ref="G993:G1024">+E993-F993</f>
        <v>69850</v>
      </c>
      <c r="H993" s="7"/>
      <c r="I993" s="7"/>
      <c r="J993" s="7"/>
      <c r="K993" s="7"/>
    </row>
    <row r="994" spans="1:11" s="8" customFormat="1" ht="13.5">
      <c r="A994" s="15" t="s">
        <v>1152</v>
      </c>
      <c r="B994" s="109" t="s">
        <v>2626</v>
      </c>
      <c r="C994" s="15" t="s">
        <v>4580</v>
      </c>
      <c r="D994" s="15" t="s">
        <v>2446</v>
      </c>
      <c r="E994" s="18">
        <v>61311.77</v>
      </c>
      <c r="F994" s="18">
        <v>0</v>
      </c>
      <c r="G994" s="18">
        <f t="shared" si="37"/>
        <v>61311.77</v>
      </c>
      <c r="H994" s="7"/>
      <c r="I994" s="7"/>
      <c r="J994" s="7"/>
      <c r="K994" s="7"/>
    </row>
    <row r="995" spans="1:11" s="8" customFormat="1" ht="13.5">
      <c r="A995" s="15" t="s">
        <v>1152</v>
      </c>
      <c r="B995" s="109" t="s">
        <v>2627</v>
      </c>
      <c r="C995" s="15" t="s">
        <v>3468</v>
      </c>
      <c r="D995" s="15" t="s">
        <v>2447</v>
      </c>
      <c r="E995" s="18">
        <v>4000</v>
      </c>
      <c r="F995" s="18">
        <v>0</v>
      </c>
      <c r="G995" s="18">
        <f t="shared" si="37"/>
        <v>4000</v>
      </c>
      <c r="H995" s="7"/>
      <c r="I995" s="7"/>
      <c r="J995" s="7"/>
      <c r="K995" s="7"/>
    </row>
    <row r="996" spans="1:11" s="8" customFormat="1" ht="13.5">
      <c r="A996" s="15" t="s">
        <v>1152</v>
      </c>
      <c r="B996" s="109" t="s">
        <v>2628</v>
      </c>
      <c r="C996" s="15" t="s">
        <v>4582</v>
      </c>
      <c r="D996" s="15" t="s">
        <v>2448</v>
      </c>
      <c r="E996" s="18">
        <v>5000</v>
      </c>
      <c r="F996" s="18">
        <v>0</v>
      </c>
      <c r="G996" s="18">
        <f t="shared" si="37"/>
        <v>5000</v>
      </c>
      <c r="H996" s="7"/>
      <c r="I996" s="7"/>
      <c r="J996" s="7"/>
      <c r="K996" s="7"/>
    </row>
    <row r="997" spans="1:11" s="8" customFormat="1" ht="13.5">
      <c r="A997" s="15" t="s">
        <v>1152</v>
      </c>
      <c r="B997" s="109" t="s">
        <v>2629</v>
      </c>
      <c r="C997" s="15" t="s">
        <v>4584</v>
      </c>
      <c r="D997" s="15" t="s">
        <v>2449</v>
      </c>
      <c r="E997" s="18">
        <v>10000</v>
      </c>
      <c r="F997" s="18">
        <v>0</v>
      </c>
      <c r="G997" s="18">
        <f t="shared" si="37"/>
        <v>10000</v>
      </c>
      <c r="H997" s="7"/>
      <c r="I997" s="7"/>
      <c r="J997" s="7"/>
      <c r="K997" s="7"/>
    </row>
    <row r="998" spans="1:11" s="8" customFormat="1" ht="13.5">
      <c r="A998" s="15" t="s">
        <v>1152</v>
      </c>
      <c r="B998" s="114" t="s">
        <v>1212</v>
      </c>
      <c r="C998" s="15" t="s">
        <v>3475</v>
      </c>
      <c r="D998" s="15" t="s">
        <v>2450</v>
      </c>
      <c r="E998" s="18">
        <v>18214.88</v>
      </c>
      <c r="F998" s="18">
        <v>18214.88</v>
      </c>
      <c r="G998" s="18">
        <f t="shared" si="37"/>
        <v>0</v>
      </c>
      <c r="H998" s="7"/>
      <c r="I998" s="7"/>
      <c r="J998" s="7"/>
      <c r="K998" s="7"/>
    </row>
    <row r="999" spans="1:11" s="8" customFormat="1" ht="13.5">
      <c r="A999" s="15" t="s">
        <v>1152</v>
      </c>
      <c r="B999" s="109" t="s">
        <v>2631</v>
      </c>
      <c r="C999" s="15" t="s">
        <v>4586</v>
      </c>
      <c r="D999" s="15" t="s">
        <v>2451</v>
      </c>
      <c r="E999" s="18">
        <v>30000</v>
      </c>
      <c r="F999" s="18">
        <v>0</v>
      </c>
      <c r="G999" s="18">
        <f t="shared" si="37"/>
        <v>30000</v>
      </c>
      <c r="H999" s="7"/>
      <c r="I999" s="7"/>
      <c r="J999" s="7"/>
      <c r="K999" s="7"/>
    </row>
    <row r="1000" spans="1:11" s="8" customFormat="1" ht="13.5">
      <c r="A1000" s="15" t="s">
        <v>1152</v>
      </c>
      <c r="B1000" s="109" t="s">
        <v>2633</v>
      </c>
      <c r="C1000" s="15" t="s">
        <v>3509</v>
      </c>
      <c r="D1000" s="15" t="s">
        <v>2452</v>
      </c>
      <c r="E1000" s="18">
        <v>3000</v>
      </c>
      <c r="F1000" s="18">
        <v>0</v>
      </c>
      <c r="G1000" s="18">
        <f t="shared" si="37"/>
        <v>3000</v>
      </c>
      <c r="H1000" s="7"/>
      <c r="I1000" s="7"/>
      <c r="J1000" s="7"/>
      <c r="K1000" s="7"/>
    </row>
    <row r="1001" spans="1:11" s="8" customFormat="1" ht="13.5">
      <c r="A1001" s="15" t="s">
        <v>1152</v>
      </c>
      <c r="B1001" s="109" t="s">
        <v>2634</v>
      </c>
      <c r="C1001" s="15" t="s">
        <v>4588</v>
      </c>
      <c r="D1001" s="15" t="s">
        <v>2453</v>
      </c>
      <c r="E1001" s="18">
        <v>60000</v>
      </c>
      <c r="F1001" s="18">
        <v>0</v>
      </c>
      <c r="G1001" s="18">
        <f t="shared" si="37"/>
        <v>60000</v>
      </c>
      <c r="H1001" s="7"/>
      <c r="I1001" s="7"/>
      <c r="J1001" s="7"/>
      <c r="K1001" s="7"/>
    </row>
    <row r="1002" spans="1:11" s="8" customFormat="1" ht="13.5">
      <c r="A1002" s="15" t="s">
        <v>1152</v>
      </c>
      <c r="B1002" s="109" t="s">
        <v>2635</v>
      </c>
      <c r="C1002" s="15" t="s">
        <v>3533</v>
      </c>
      <c r="D1002" s="15" t="s">
        <v>2454</v>
      </c>
      <c r="E1002" s="18">
        <v>5000</v>
      </c>
      <c r="F1002" s="18">
        <v>0</v>
      </c>
      <c r="G1002" s="18">
        <f t="shared" si="37"/>
        <v>5000</v>
      </c>
      <c r="H1002" s="7"/>
      <c r="I1002" s="7"/>
      <c r="J1002" s="7"/>
      <c r="K1002" s="7"/>
    </row>
    <row r="1003" spans="1:11" s="8" customFormat="1" ht="13.5">
      <c r="A1003" s="15" t="s">
        <v>1152</v>
      </c>
      <c r="B1003" s="109" t="s">
        <v>2636</v>
      </c>
      <c r="C1003" s="15" t="s">
        <v>3485</v>
      </c>
      <c r="D1003" s="15" t="s">
        <v>2455</v>
      </c>
      <c r="E1003" s="18">
        <v>12300</v>
      </c>
      <c r="F1003" s="18">
        <v>0</v>
      </c>
      <c r="G1003" s="18">
        <f t="shared" si="37"/>
        <v>12300</v>
      </c>
      <c r="H1003" s="7"/>
      <c r="I1003" s="7"/>
      <c r="J1003" s="7"/>
      <c r="K1003" s="7"/>
    </row>
    <row r="1004" spans="1:11" s="8" customFormat="1" ht="13.5">
      <c r="A1004" s="15" t="s">
        <v>1152</v>
      </c>
      <c r="B1004" s="109" t="s">
        <v>2637</v>
      </c>
      <c r="C1004" s="15" t="s">
        <v>4590</v>
      </c>
      <c r="D1004" s="15" t="s">
        <v>2456</v>
      </c>
      <c r="E1004" s="18">
        <v>70000</v>
      </c>
      <c r="F1004" s="18">
        <v>0</v>
      </c>
      <c r="G1004" s="18">
        <f t="shared" si="37"/>
        <v>70000</v>
      </c>
      <c r="H1004" s="7"/>
      <c r="I1004" s="7"/>
      <c r="J1004" s="7"/>
      <c r="K1004" s="7"/>
    </row>
    <row r="1005" spans="1:11" s="8" customFormat="1" ht="13.5">
      <c r="A1005" s="15" t="s">
        <v>1152</v>
      </c>
      <c r="B1005" s="109" t="s">
        <v>2638</v>
      </c>
      <c r="C1005" s="15" t="s">
        <v>3488</v>
      </c>
      <c r="D1005" s="15" t="s">
        <v>2457</v>
      </c>
      <c r="E1005" s="18">
        <v>5000</v>
      </c>
      <c r="F1005" s="18">
        <v>0</v>
      </c>
      <c r="G1005" s="18">
        <f t="shared" si="37"/>
        <v>5000</v>
      </c>
      <c r="H1005" s="7"/>
      <c r="I1005" s="7"/>
      <c r="J1005" s="7"/>
      <c r="K1005" s="7"/>
    </row>
    <row r="1006" spans="1:11" s="8" customFormat="1" ht="13.5">
      <c r="A1006" s="15" t="s">
        <v>1152</v>
      </c>
      <c r="B1006" s="109" t="s">
        <v>2639</v>
      </c>
      <c r="C1006" s="15" t="s">
        <v>3581</v>
      </c>
      <c r="D1006" s="15" t="s">
        <v>4649</v>
      </c>
      <c r="E1006" s="18">
        <v>4000</v>
      </c>
      <c r="F1006" s="18">
        <v>0</v>
      </c>
      <c r="G1006" s="18">
        <f t="shared" si="37"/>
        <v>4000</v>
      </c>
      <c r="H1006" s="7"/>
      <c r="I1006" s="7"/>
      <c r="J1006" s="7"/>
      <c r="K1006" s="7"/>
    </row>
    <row r="1007" spans="1:11" s="8" customFormat="1" ht="13.5">
      <c r="A1007" s="15" t="s">
        <v>1152</v>
      </c>
      <c r="B1007" s="109" t="s">
        <v>2640</v>
      </c>
      <c r="C1007" s="15" t="s">
        <v>3490</v>
      </c>
      <c r="D1007" s="15" t="s">
        <v>2458</v>
      </c>
      <c r="E1007" s="18">
        <v>20000</v>
      </c>
      <c r="F1007" s="18">
        <v>0</v>
      </c>
      <c r="G1007" s="18">
        <f t="shared" si="37"/>
        <v>20000</v>
      </c>
      <c r="H1007" s="7"/>
      <c r="I1007" s="7"/>
      <c r="J1007" s="7"/>
      <c r="K1007" s="7"/>
    </row>
    <row r="1008" spans="1:11" s="8" customFormat="1" ht="13.5">
      <c r="A1008" s="15" t="s">
        <v>1152</v>
      </c>
      <c r="B1008" s="109" t="s">
        <v>2641</v>
      </c>
      <c r="C1008" s="15" t="s">
        <v>4592</v>
      </c>
      <c r="D1008" s="15" t="s">
        <v>2459</v>
      </c>
      <c r="E1008" s="18">
        <v>5000</v>
      </c>
      <c r="F1008" s="18">
        <v>0</v>
      </c>
      <c r="G1008" s="18">
        <f t="shared" si="37"/>
        <v>5000</v>
      </c>
      <c r="H1008" s="7"/>
      <c r="I1008" s="7"/>
      <c r="J1008" s="7"/>
      <c r="K1008" s="7"/>
    </row>
    <row r="1009" spans="1:11" s="8" customFormat="1" ht="13.5">
      <c r="A1009" s="15" t="s">
        <v>1152</v>
      </c>
      <c r="B1009" s="109" t="s">
        <v>2646</v>
      </c>
      <c r="C1009" s="15" t="s">
        <v>4606</v>
      </c>
      <c r="D1009" s="15" t="s">
        <v>2461</v>
      </c>
      <c r="E1009" s="18">
        <v>69000</v>
      </c>
      <c r="F1009" s="18">
        <v>0</v>
      </c>
      <c r="G1009" s="18">
        <f t="shared" si="37"/>
        <v>69000</v>
      </c>
      <c r="H1009" s="7"/>
      <c r="I1009" s="7"/>
      <c r="J1009" s="7"/>
      <c r="K1009" s="7"/>
    </row>
    <row r="1010" spans="1:11" s="8" customFormat="1" ht="13.5">
      <c r="A1010" s="15" t="s">
        <v>1152</v>
      </c>
      <c r="B1010" s="109" t="s">
        <v>2647</v>
      </c>
      <c r="C1010" s="15" t="s">
        <v>4608</v>
      </c>
      <c r="D1010" s="15" t="s">
        <v>2462</v>
      </c>
      <c r="E1010" s="18">
        <v>29755.44</v>
      </c>
      <c r="F1010" s="18">
        <v>0</v>
      </c>
      <c r="G1010" s="18">
        <f t="shared" si="37"/>
        <v>29755.44</v>
      </c>
      <c r="H1010" s="7"/>
      <c r="I1010" s="7"/>
      <c r="J1010" s="7"/>
      <c r="K1010" s="7"/>
    </row>
    <row r="1011" spans="1:11" s="8" customFormat="1" ht="13.5">
      <c r="A1011" s="15" t="s">
        <v>1152</v>
      </c>
      <c r="B1011" s="109" t="s">
        <v>2648</v>
      </c>
      <c r="C1011" s="15" t="s">
        <v>4610</v>
      </c>
      <c r="D1011" s="15" t="s">
        <v>2463</v>
      </c>
      <c r="E1011" s="18">
        <v>29500</v>
      </c>
      <c r="F1011" s="18">
        <v>0</v>
      </c>
      <c r="G1011" s="18">
        <f t="shared" si="37"/>
        <v>29500</v>
      </c>
      <c r="H1011" s="7"/>
      <c r="I1011" s="7"/>
      <c r="J1011" s="7"/>
      <c r="K1011" s="7"/>
    </row>
    <row r="1012" spans="1:11" s="8" customFormat="1" ht="13.5">
      <c r="A1012" s="15" t="s">
        <v>1152</v>
      </c>
      <c r="B1012" s="109" t="s">
        <v>1297</v>
      </c>
      <c r="C1012" s="15" t="s">
        <v>4622</v>
      </c>
      <c r="D1012" s="15" t="s">
        <v>2466</v>
      </c>
      <c r="E1012" s="18">
        <v>5000</v>
      </c>
      <c r="F1012" s="18">
        <v>0</v>
      </c>
      <c r="G1012" s="18">
        <f t="shared" si="37"/>
        <v>5000</v>
      </c>
      <c r="H1012" s="7"/>
      <c r="I1012" s="7"/>
      <c r="J1012" s="7"/>
      <c r="K1012" s="7"/>
    </row>
    <row r="1013" spans="1:11" s="8" customFormat="1" ht="13.5">
      <c r="A1013" s="15" t="s">
        <v>1152</v>
      </c>
      <c r="B1013" s="109" t="s">
        <v>1298</v>
      </c>
      <c r="C1013" s="15" t="s">
        <v>4624</v>
      </c>
      <c r="D1013" s="15" t="s">
        <v>2467</v>
      </c>
      <c r="E1013" s="18">
        <v>207000</v>
      </c>
      <c r="F1013" s="18">
        <v>0</v>
      </c>
      <c r="G1013" s="18">
        <f t="shared" si="37"/>
        <v>207000</v>
      </c>
      <c r="H1013" s="7"/>
      <c r="I1013" s="7"/>
      <c r="J1013" s="7"/>
      <c r="K1013" s="7"/>
    </row>
    <row r="1014" spans="1:11" s="8" customFormat="1" ht="13.5">
      <c r="A1014" s="15" t="s">
        <v>1152</v>
      </c>
      <c r="B1014" s="109" t="s">
        <v>1290</v>
      </c>
      <c r="C1014" s="15" t="s">
        <v>4626</v>
      </c>
      <c r="D1014" s="15" t="s">
        <v>2468</v>
      </c>
      <c r="E1014" s="18">
        <v>30000</v>
      </c>
      <c r="F1014" s="18">
        <v>0</v>
      </c>
      <c r="G1014" s="18">
        <f t="shared" si="37"/>
        <v>30000</v>
      </c>
      <c r="H1014" s="7"/>
      <c r="I1014" s="7"/>
      <c r="J1014" s="7"/>
      <c r="K1014" s="7"/>
    </row>
    <row r="1015" spans="1:11" s="8" customFormat="1" ht="13.5">
      <c r="A1015" s="15" t="s">
        <v>1152</v>
      </c>
      <c r="B1015" s="109" t="s">
        <v>1278</v>
      </c>
      <c r="C1015" s="15" t="s">
        <v>3549</v>
      </c>
      <c r="D1015" s="15" t="s">
        <v>2471</v>
      </c>
      <c r="E1015" s="18">
        <v>68500</v>
      </c>
      <c r="F1015" s="18">
        <v>0</v>
      </c>
      <c r="G1015" s="18">
        <f t="shared" si="37"/>
        <v>68500</v>
      </c>
      <c r="H1015" s="7"/>
      <c r="I1015" s="7"/>
      <c r="J1015" s="7"/>
      <c r="K1015" s="7"/>
    </row>
    <row r="1016" spans="1:11" s="8" customFormat="1" ht="13.5">
      <c r="A1016" s="15" t="s">
        <v>1152</v>
      </c>
      <c r="B1016" s="109" t="s">
        <v>1303</v>
      </c>
      <c r="C1016" s="15" t="s">
        <v>4644</v>
      </c>
      <c r="D1016" s="15" t="s">
        <v>2472</v>
      </c>
      <c r="E1016" s="18">
        <v>23408.15</v>
      </c>
      <c r="F1016" s="18">
        <v>0</v>
      </c>
      <c r="G1016" s="18">
        <f t="shared" si="37"/>
        <v>23408.15</v>
      </c>
      <c r="H1016" s="7"/>
      <c r="I1016" s="7"/>
      <c r="J1016" s="7"/>
      <c r="K1016" s="7"/>
    </row>
    <row r="1017" spans="1:11" s="8" customFormat="1" ht="13.5">
      <c r="A1017" s="15" t="s">
        <v>1152</v>
      </c>
      <c r="B1017" s="109" t="s">
        <v>1273</v>
      </c>
      <c r="C1017" s="15" t="s">
        <v>4646</v>
      </c>
      <c r="D1017" s="15" t="s">
        <v>2473</v>
      </c>
      <c r="E1017" s="18">
        <v>12699.34</v>
      </c>
      <c r="F1017" s="18">
        <v>0</v>
      </c>
      <c r="G1017" s="18">
        <f t="shared" si="37"/>
        <v>12699.34</v>
      </c>
      <c r="H1017" s="7"/>
      <c r="I1017" s="7"/>
      <c r="J1017" s="7"/>
      <c r="K1017" s="7"/>
    </row>
    <row r="1018" spans="1:11" s="8" customFormat="1" ht="13.5">
      <c r="A1018" s="15" t="s">
        <v>1152</v>
      </c>
      <c r="B1018" s="109" t="s">
        <v>1279</v>
      </c>
      <c r="C1018" s="15" t="s">
        <v>3550</v>
      </c>
      <c r="D1018" s="15" t="s">
        <v>2474</v>
      </c>
      <c r="E1018" s="18">
        <v>2600</v>
      </c>
      <c r="F1018" s="18">
        <v>0</v>
      </c>
      <c r="G1018" s="18">
        <f t="shared" si="37"/>
        <v>2600</v>
      </c>
      <c r="H1018" s="7"/>
      <c r="I1018" s="7"/>
      <c r="J1018" s="7"/>
      <c r="K1018" s="7"/>
    </row>
    <row r="1019" spans="1:11" s="8" customFormat="1" ht="13.5">
      <c r="A1019" s="15" t="s">
        <v>1152</v>
      </c>
      <c r="B1019" s="109" t="s">
        <v>1280</v>
      </c>
      <c r="C1019" s="15" t="s">
        <v>4648</v>
      </c>
      <c r="D1019" s="15" t="s">
        <v>2475</v>
      </c>
      <c r="E1019" s="18">
        <v>40000</v>
      </c>
      <c r="F1019" s="18">
        <v>0</v>
      </c>
      <c r="G1019" s="18">
        <f t="shared" si="37"/>
        <v>40000</v>
      </c>
      <c r="H1019" s="7"/>
      <c r="I1019" s="7"/>
      <c r="J1019" s="7"/>
      <c r="K1019" s="7"/>
    </row>
    <row r="1020" spans="1:11" s="8" customFormat="1" ht="13.5">
      <c r="A1020" s="15" t="s">
        <v>1152</v>
      </c>
      <c r="B1020" s="109" t="s">
        <v>1286</v>
      </c>
      <c r="C1020" s="15" t="s">
        <v>3675</v>
      </c>
      <c r="D1020" s="15" t="s">
        <v>2476</v>
      </c>
      <c r="E1020" s="18">
        <v>18000</v>
      </c>
      <c r="F1020" s="18">
        <v>0</v>
      </c>
      <c r="G1020" s="18">
        <f t="shared" si="37"/>
        <v>18000</v>
      </c>
      <c r="H1020" s="7"/>
      <c r="I1020" s="7"/>
      <c r="J1020" s="7"/>
      <c r="K1020" s="7"/>
    </row>
    <row r="1021" spans="1:11" s="8" customFormat="1" ht="13.5">
      <c r="A1021" s="15" t="s">
        <v>1152</v>
      </c>
      <c r="B1021" s="109" t="s">
        <v>1310</v>
      </c>
      <c r="C1021" s="15" t="s">
        <v>3551</v>
      </c>
      <c r="D1021" s="15" t="s">
        <v>2478</v>
      </c>
      <c r="E1021" s="18">
        <v>18000</v>
      </c>
      <c r="F1021" s="18">
        <v>0</v>
      </c>
      <c r="G1021" s="18">
        <f t="shared" si="37"/>
        <v>18000</v>
      </c>
      <c r="H1021" s="7"/>
      <c r="I1021" s="7"/>
      <c r="J1021" s="7"/>
      <c r="K1021" s="7"/>
    </row>
    <row r="1022" spans="1:11" s="8" customFormat="1" ht="13.5">
      <c r="A1022" s="15" t="s">
        <v>1152</v>
      </c>
      <c r="B1022" s="109" t="s">
        <v>1213</v>
      </c>
      <c r="C1022" s="15" t="s">
        <v>4652</v>
      </c>
      <c r="D1022" s="15" t="s">
        <v>2479</v>
      </c>
      <c r="E1022" s="18">
        <v>15000</v>
      </c>
      <c r="F1022" s="18">
        <v>0</v>
      </c>
      <c r="G1022" s="18">
        <f t="shared" si="37"/>
        <v>15000</v>
      </c>
      <c r="H1022" s="7"/>
      <c r="I1022" s="7"/>
      <c r="J1022" s="7"/>
      <c r="K1022" s="7"/>
    </row>
    <row r="1023" spans="1:11" s="8" customFormat="1" ht="13.5">
      <c r="A1023" s="15" t="s">
        <v>1152</v>
      </c>
      <c r="B1023" s="109" t="s">
        <v>1311</v>
      </c>
      <c r="C1023" s="15" t="s">
        <v>4653</v>
      </c>
      <c r="D1023" s="15" t="s">
        <v>2480</v>
      </c>
      <c r="E1023" s="18">
        <v>29500</v>
      </c>
      <c r="F1023" s="18">
        <v>0</v>
      </c>
      <c r="G1023" s="18">
        <f t="shared" si="37"/>
        <v>29500</v>
      </c>
      <c r="H1023" s="7"/>
      <c r="I1023" s="7"/>
      <c r="J1023" s="7"/>
      <c r="K1023" s="7"/>
    </row>
    <row r="1024" spans="1:11" s="8" customFormat="1" ht="13.5">
      <c r="A1024" s="15" t="s">
        <v>1152</v>
      </c>
      <c r="B1024" s="109" t="s">
        <v>1302</v>
      </c>
      <c r="C1024" s="15" t="s">
        <v>4661</v>
      </c>
      <c r="D1024" s="15" t="s">
        <v>2481</v>
      </c>
      <c r="E1024" s="18">
        <v>6000</v>
      </c>
      <c r="F1024" s="18">
        <v>0</v>
      </c>
      <c r="G1024" s="18">
        <f t="shared" si="37"/>
        <v>6000</v>
      </c>
      <c r="H1024" s="7"/>
      <c r="I1024" s="7"/>
      <c r="J1024" s="7"/>
      <c r="K1024" s="7"/>
    </row>
    <row r="1025" spans="1:11" s="8" customFormat="1" ht="13.5">
      <c r="A1025" s="15" t="s">
        <v>1152</v>
      </c>
      <c r="B1025" s="109" t="s">
        <v>1281</v>
      </c>
      <c r="C1025" s="15" t="s">
        <v>3557</v>
      </c>
      <c r="D1025" s="15" t="s">
        <v>2483</v>
      </c>
      <c r="E1025" s="18">
        <v>12700</v>
      </c>
      <c r="F1025" s="18">
        <v>0</v>
      </c>
      <c r="G1025" s="18">
        <f aca="true" t="shared" si="38" ref="G1025:G1051">+E1025-F1025</f>
        <v>12700</v>
      </c>
      <c r="H1025" s="7"/>
      <c r="I1025" s="7"/>
      <c r="J1025" s="7"/>
      <c r="K1025" s="7"/>
    </row>
    <row r="1026" spans="1:11" s="8" customFormat="1" ht="13.5">
      <c r="A1026" s="15" t="s">
        <v>1152</v>
      </c>
      <c r="B1026" s="109" t="s">
        <v>1282</v>
      </c>
      <c r="C1026" s="15" t="s">
        <v>3560</v>
      </c>
      <c r="D1026" s="15" t="s">
        <v>2485</v>
      </c>
      <c r="E1026" s="18">
        <v>18000</v>
      </c>
      <c r="F1026" s="18">
        <v>0</v>
      </c>
      <c r="G1026" s="18">
        <f t="shared" si="38"/>
        <v>18000</v>
      </c>
      <c r="H1026" s="7"/>
      <c r="I1026" s="7"/>
      <c r="J1026" s="7"/>
      <c r="K1026" s="7"/>
    </row>
    <row r="1027" spans="1:11" s="8" customFormat="1" ht="13.5">
      <c r="A1027" s="15" t="s">
        <v>1152</v>
      </c>
      <c r="B1027" s="109" t="s">
        <v>1312</v>
      </c>
      <c r="C1027" s="15" t="s">
        <v>3563</v>
      </c>
      <c r="D1027" s="15" t="s">
        <v>2486</v>
      </c>
      <c r="E1027" s="18">
        <v>106000</v>
      </c>
      <c r="F1027" s="18">
        <v>0</v>
      </c>
      <c r="G1027" s="18">
        <f t="shared" si="38"/>
        <v>106000</v>
      </c>
      <c r="H1027" s="7"/>
      <c r="I1027" s="7"/>
      <c r="J1027" s="7"/>
      <c r="K1027" s="7"/>
    </row>
    <row r="1028" spans="1:11" s="8" customFormat="1" ht="13.5">
      <c r="A1028" s="15" t="s">
        <v>1152</v>
      </c>
      <c r="B1028" s="109" t="s">
        <v>1313</v>
      </c>
      <c r="C1028" s="15" t="s">
        <v>4667</v>
      </c>
      <c r="D1028" s="15" t="s">
        <v>2487</v>
      </c>
      <c r="E1028" s="18">
        <v>5000</v>
      </c>
      <c r="F1028" s="18">
        <v>0</v>
      </c>
      <c r="G1028" s="18">
        <f t="shared" si="38"/>
        <v>5000</v>
      </c>
      <c r="H1028" s="7"/>
      <c r="I1028" s="7"/>
      <c r="J1028" s="7"/>
      <c r="K1028" s="7"/>
    </row>
    <row r="1029" spans="1:11" s="8" customFormat="1" ht="13.5">
      <c r="A1029" s="15" t="s">
        <v>1152</v>
      </c>
      <c r="B1029" s="109" t="s">
        <v>1309</v>
      </c>
      <c r="C1029" s="15" t="s">
        <v>3566</v>
      </c>
      <c r="D1029" s="15" t="s">
        <v>2488</v>
      </c>
      <c r="E1029" s="18">
        <v>12500</v>
      </c>
      <c r="F1029" s="18">
        <v>0</v>
      </c>
      <c r="G1029" s="18">
        <f t="shared" si="38"/>
        <v>12500</v>
      </c>
      <c r="H1029" s="7"/>
      <c r="I1029" s="7"/>
      <c r="J1029" s="7"/>
      <c r="K1029" s="7"/>
    </row>
    <row r="1030" spans="1:11" s="8" customFormat="1" ht="13.5">
      <c r="A1030" s="15" t="s">
        <v>1152</v>
      </c>
      <c r="B1030" s="109" t="s">
        <v>1314</v>
      </c>
      <c r="C1030" s="15" t="s">
        <v>4669</v>
      </c>
      <c r="D1030" s="15" t="s">
        <v>2489</v>
      </c>
      <c r="E1030" s="18">
        <v>12000</v>
      </c>
      <c r="F1030" s="18">
        <v>0</v>
      </c>
      <c r="G1030" s="18">
        <f t="shared" si="38"/>
        <v>12000</v>
      </c>
      <c r="H1030" s="7"/>
      <c r="I1030" s="7"/>
      <c r="J1030" s="7"/>
      <c r="K1030" s="7"/>
    </row>
    <row r="1031" spans="1:11" s="8" customFormat="1" ht="13.5">
      <c r="A1031" s="15" t="s">
        <v>1152</v>
      </c>
      <c r="B1031" s="109" t="s">
        <v>1316</v>
      </c>
      <c r="C1031" s="15" t="s">
        <v>3691</v>
      </c>
      <c r="D1031" s="15" t="s">
        <v>2492</v>
      </c>
      <c r="E1031" s="18">
        <v>5535</v>
      </c>
      <c r="F1031" s="18">
        <v>0</v>
      </c>
      <c r="G1031" s="18">
        <f t="shared" si="38"/>
        <v>5535</v>
      </c>
      <c r="H1031" s="7"/>
      <c r="I1031" s="7"/>
      <c r="J1031" s="7"/>
      <c r="K1031" s="7"/>
    </row>
    <row r="1032" spans="1:11" s="8" customFormat="1" ht="13.5">
      <c r="A1032" s="15" t="s">
        <v>1152</v>
      </c>
      <c r="B1032" s="109" t="s">
        <v>1317</v>
      </c>
      <c r="C1032" s="15" t="s">
        <v>4675</v>
      </c>
      <c r="D1032" s="15" t="s">
        <v>2493</v>
      </c>
      <c r="E1032" s="18">
        <v>30739.13</v>
      </c>
      <c r="F1032" s="18">
        <v>0</v>
      </c>
      <c r="G1032" s="18">
        <f t="shared" si="38"/>
        <v>30739.13</v>
      </c>
      <c r="H1032" s="7"/>
      <c r="I1032" s="7"/>
      <c r="J1032" s="7"/>
      <c r="K1032" s="7"/>
    </row>
    <row r="1033" spans="1:11" s="8" customFormat="1" ht="13.5">
      <c r="A1033" s="15" t="s">
        <v>1152</v>
      </c>
      <c r="B1033" s="109" t="s">
        <v>1304</v>
      </c>
      <c r="C1033" s="15" t="s">
        <v>3698</v>
      </c>
      <c r="D1033" s="15" t="s">
        <v>2496</v>
      </c>
      <c r="E1033" s="18">
        <v>60000</v>
      </c>
      <c r="F1033" s="18">
        <v>0</v>
      </c>
      <c r="G1033" s="18">
        <f t="shared" si="38"/>
        <v>60000</v>
      </c>
      <c r="H1033" s="7"/>
      <c r="I1033" s="7"/>
      <c r="J1033" s="7"/>
      <c r="K1033" s="7"/>
    </row>
    <row r="1034" spans="1:11" s="8" customFormat="1" ht="13.5">
      <c r="A1034" s="15" t="s">
        <v>1152</v>
      </c>
      <c r="B1034" s="109" t="s">
        <v>1305</v>
      </c>
      <c r="C1034" s="15" t="s">
        <v>4683</v>
      </c>
      <c r="D1034" s="15" t="s">
        <v>2497</v>
      </c>
      <c r="E1034" s="18">
        <v>7000</v>
      </c>
      <c r="F1034" s="18">
        <v>0</v>
      </c>
      <c r="G1034" s="18">
        <f t="shared" si="38"/>
        <v>7000</v>
      </c>
      <c r="H1034" s="7"/>
      <c r="I1034" s="7"/>
      <c r="J1034" s="7"/>
      <c r="K1034" s="7"/>
    </row>
    <row r="1035" spans="1:11" s="8" customFormat="1" ht="13.5">
      <c r="A1035" s="15" t="s">
        <v>1152</v>
      </c>
      <c r="B1035" s="109" t="s">
        <v>1288</v>
      </c>
      <c r="C1035" s="15" t="s">
        <v>4685</v>
      </c>
      <c r="D1035" s="15" t="s">
        <v>2498</v>
      </c>
      <c r="E1035" s="18">
        <v>22815.96</v>
      </c>
      <c r="F1035" s="18">
        <v>0</v>
      </c>
      <c r="G1035" s="18">
        <f t="shared" si="38"/>
        <v>22815.96</v>
      </c>
      <c r="H1035" s="7"/>
      <c r="I1035" s="7"/>
      <c r="J1035" s="7"/>
      <c r="K1035" s="7"/>
    </row>
    <row r="1036" spans="1:11" s="8" customFormat="1" ht="13.5">
      <c r="A1036" s="15" t="s">
        <v>1152</v>
      </c>
      <c r="B1036" s="109" t="s">
        <v>1306</v>
      </c>
      <c r="C1036" s="15" t="s">
        <v>4687</v>
      </c>
      <c r="D1036" s="15" t="s">
        <v>2499</v>
      </c>
      <c r="E1036" s="18">
        <v>61595.48</v>
      </c>
      <c r="F1036" s="18">
        <v>0</v>
      </c>
      <c r="G1036" s="18">
        <f t="shared" si="38"/>
        <v>61595.48</v>
      </c>
      <c r="H1036" s="7"/>
      <c r="I1036" s="7"/>
      <c r="J1036" s="7"/>
      <c r="K1036" s="7"/>
    </row>
    <row r="1037" spans="1:11" s="8" customFormat="1" ht="13.5">
      <c r="A1037" s="15" t="s">
        <v>1152</v>
      </c>
      <c r="B1037" s="109" t="s">
        <v>1307</v>
      </c>
      <c r="C1037" s="15" t="s">
        <v>4689</v>
      </c>
      <c r="D1037" s="15" t="s">
        <v>2500</v>
      </c>
      <c r="E1037" s="18">
        <v>10000</v>
      </c>
      <c r="F1037" s="18">
        <v>0</v>
      </c>
      <c r="G1037" s="18">
        <f t="shared" si="38"/>
        <v>10000</v>
      </c>
      <c r="H1037" s="7"/>
      <c r="I1037" s="7"/>
      <c r="J1037" s="7"/>
      <c r="K1037" s="7"/>
    </row>
    <row r="1038" spans="1:11" s="8" customFormat="1" ht="13.5">
      <c r="A1038" s="15" t="s">
        <v>1152</v>
      </c>
      <c r="B1038" s="109" t="s">
        <v>1320</v>
      </c>
      <c r="C1038" s="15" t="s">
        <v>4691</v>
      </c>
      <c r="D1038" s="15" t="s">
        <v>2501</v>
      </c>
      <c r="E1038" s="18">
        <v>15000</v>
      </c>
      <c r="F1038" s="18">
        <v>0</v>
      </c>
      <c r="G1038" s="18">
        <f t="shared" si="38"/>
        <v>15000</v>
      </c>
      <c r="H1038" s="7"/>
      <c r="I1038" s="7"/>
      <c r="J1038" s="7"/>
      <c r="K1038" s="7"/>
    </row>
    <row r="1039" spans="1:11" s="8" customFormat="1" ht="13.5">
      <c r="A1039" s="15" t="s">
        <v>1152</v>
      </c>
      <c r="B1039" s="109" t="s">
        <v>1321</v>
      </c>
      <c r="C1039" s="15" t="s">
        <v>3705</v>
      </c>
      <c r="D1039" s="15" t="s">
        <v>2502</v>
      </c>
      <c r="E1039" s="18">
        <v>500</v>
      </c>
      <c r="F1039" s="18">
        <v>0</v>
      </c>
      <c r="G1039" s="18">
        <f t="shared" si="38"/>
        <v>500</v>
      </c>
      <c r="H1039" s="7"/>
      <c r="I1039" s="7"/>
      <c r="J1039" s="7"/>
      <c r="K1039" s="7"/>
    </row>
    <row r="1040" spans="1:11" s="8" customFormat="1" ht="13.5">
      <c r="A1040" s="15" t="s">
        <v>1152</v>
      </c>
      <c r="B1040" s="109" t="s">
        <v>1322</v>
      </c>
      <c r="C1040" s="15" t="s">
        <v>2503</v>
      </c>
      <c r="D1040" s="15" t="s">
        <v>2504</v>
      </c>
      <c r="E1040" s="18">
        <v>11300</v>
      </c>
      <c r="F1040" s="18">
        <v>0</v>
      </c>
      <c r="G1040" s="18">
        <f t="shared" si="38"/>
        <v>11300</v>
      </c>
      <c r="H1040" s="7"/>
      <c r="I1040" s="7"/>
      <c r="J1040" s="7"/>
      <c r="K1040" s="7"/>
    </row>
    <row r="1041" spans="1:11" s="8" customFormat="1" ht="13.5">
      <c r="A1041" s="15" t="s">
        <v>1152</v>
      </c>
      <c r="B1041" s="109" t="s">
        <v>1323</v>
      </c>
      <c r="C1041" s="15" t="s">
        <v>4693</v>
      </c>
      <c r="D1041" s="15" t="s">
        <v>2505</v>
      </c>
      <c r="E1041" s="18">
        <v>22500</v>
      </c>
      <c r="F1041" s="18">
        <v>0</v>
      </c>
      <c r="G1041" s="18">
        <f t="shared" si="38"/>
        <v>22500</v>
      </c>
      <c r="H1041" s="7"/>
      <c r="I1041" s="7"/>
      <c r="J1041" s="7"/>
      <c r="K1041" s="7"/>
    </row>
    <row r="1042" spans="1:11" s="8" customFormat="1" ht="13.5">
      <c r="A1042" s="15" t="s">
        <v>1152</v>
      </c>
      <c r="B1042" s="109" t="s">
        <v>1324</v>
      </c>
      <c r="C1042" s="15" t="s">
        <v>4695</v>
      </c>
      <c r="D1042" s="15" t="s">
        <v>2506</v>
      </c>
      <c r="E1042" s="18">
        <v>44000</v>
      </c>
      <c r="F1042" s="18">
        <v>0</v>
      </c>
      <c r="G1042" s="18">
        <f t="shared" si="38"/>
        <v>44000</v>
      </c>
      <c r="H1042" s="7"/>
      <c r="I1042" s="7"/>
      <c r="J1042" s="7"/>
      <c r="K1042" s="7"/>
    </row>
    <row r="1043" spans="1:11" s="8" customFormat="1" ht="13.5">
      <c r="A1043" s="15" t="s">
        <v>1152</v>
      </c>
      <c r="B1043" s="109" t="s">
        <v>1325</v>
      </c>
      <c r="C1043" s="15" t="s">
        <v>3709</v>
      </c>
      <c r="D1043" s="15" t="s">
        <v>2507</v>
      </c>
      <c r="E1043" s="18">
        <v>36000</v>
      </c>
      <c r="F1043" s="18">
        <v>0</v>
      </c>
      <c r="G1043" s="18">
        <f t="shared" si="38"/>
        <v>36000</v>
      </c>
      <c r="H1043" s="7"/>
      <c r="I1043" s="7"/>
      <c r="J1043" s="7"/>
      <c r="K1043" s="7"/>
    </row>
    <row r="1044" spans="1:11" s="8" customFormat="1" ht="13.5">
      <c r="A1044" s="15" t="s">
        <v>1152</v>
      </c>
      <c r="B1044" s="109" t="s">
        <v>1326</v>
      </c>
      <c r="C1044" s="15" t="s">
        <v>3716</v>
      </c>
      <c r="D1044" s="15" t="s">
        <v>2509</v>
      </c>
      <c r="E1044" s="18">
        <v>263214.38</v>
      </c>
      <c r="F1044" s="18">
        <v>0</v>
      </c>
      <c r="G1044" s="18">
        <f t="shared" si="38"/>
        <v>263214.38</v>
      </c>
      <c r="H1044" s="7"/>
      <c r="I1044" s="7"/>
      <c r="J1044" s="7"/>
      <c r="K1044" s="7"/>
    </row>
    <row r="1045" spans="1:11" s="8" customFormat="1" ht="13.5">
      <c r="A1045" s="15" t="s">
        <v>1152</v>
      </c>
      <c r="B1045" s="109" t="s">
        <v>1327</v>
      </c>
      <c r="C1045" s="15" t="s">
        <v>2510</v>
      </c>
      <c r="D1045" s="15" t="s">
        <v>2511</v>
      </c>
      <c r="E1045" s="18">
        <v>546</v>
      </c>
      <c r="F1045" s="18">
        <v>0</v>
      </c>
      <c r="G1045" s="18">
        <f t="shared" si="38"/>
        <v>546</v>
      </c>
      <c r="H1045" s="7"/>
      <c r="I1045" s="7"/>
      <c r="J1045" s="7"/>
      <c r="K1045" s="7"/>
    </row>
    <row r="1046" spans="1:11" s="8" customFormat="1" ht="13.5">
      <c r="A1046" s="15" t="s">
        <v>1152</v>
      </c>
      <c r="B1046" s="109" t="s">
        <v>1328</v>
      </c>
      <c r="C1046" s="15" t="s">
        <v>2512</v>
      </c>
      <c r="D1046" s="15" t="s">
        <v>2513</v>
      </c>
      <c r="E1046" s="18">
        <v>115134.11</v>
      </c>
      <c r="F1046" s="18">
        <v>0</v>
      </c>
      <c r="G1046" s="18">
        <f t="shared" si="38"/>
        <v>115134.11</v>
      </c>
      <c r="H1046" s="7"/>
      <c r="I1046" s="7"/>
      <c r="J1046" s="7"/>
      <c r="K1046" s="7"/>
    </row>
    <row r="1047" spans="1:11" s="8" customFormat="1" ht="13.5">
      <c r="A1047" s="15" t="s">
        <v>1152</v>
      </c>
      <c r="B1047" s="109" t="s">
        <v>1329</v>
      </c>
      <c r="C1047" s="15" t="s">
        <v>4701</v>
      </c>
      <c r="D1047" s="15" t="s">
        <v>2514</v>
      </c>
      <c r="E1047" s="18">
        <v>10000</v>
      </c>
      <c r="F1047" s="18">
        <v>0</v>
      </c>
      <c r="G1047" s="18">
        <f t="shared" si="38"/>
        <v>10000</v>
      </c>
      <c r="H1047" s="7"/>
      <c r="I1047" s="7"/>
      <c r="J1047" s="7"/>
      <c r="K1047" s="7"/>
    </row>
    <row r="1048" spans="1:11" s="8" customFormat="1" ht="13.5">
      <c r="A1048" s="15" t="s">
        <v>1152</v>
      </c>
      <c r="B1048" s="109" t="s">
        <v>1330</v>
      </c>
      <c r="C1048" s="15" t="s">
        <v>2515</v>
      </c>
      <c r="D1048" s="15" t="s">
        <v>2516</v>
      </c>
      <c r="E1048" s="18">
        <v>23667</v>
      </c>
      <c r="F1048" s="18">
        <v>0</v>
      </c>
      <c r="G1048" s="18">
        <f t="shared" si="38"/>
        <v>23667</v>
      </c>
      <c r="H1048" s="7"/>
      <c r="I1048" s="7"/>
      <c r="J1048" s="7"/>
      <c r="K1048" s="7"/>
    </row>
    <row r="1049" spans="1:11" s="8" customFormat="1" ht="13.5">
      <c r="A1049" s="15" t="s">
        <v>1152</v>
      </c>
      <c r="B1049" s="109" t="s">
        <v>1331</v>
      </c>
      <c r="C1049" s="15" t="s">
        <v>2517</v>
      </c>
      <c r="D1049" s="15" t="s">
        <v>2518</v>
      </c>
      <c r="E1049" s="18">
        <v>10000</v>
      </c>
      <c r="F1049" s="18">
        <v>0</v>
      </c>
      <c r="G1049" s="18">
        <f t="shared" si="38"/>
        <v>10000</v>
      </c>
      <c r="H1049" s="7"/>
      <c r="I1049" s="7"/>
      <c r="J1049" s="7"/>
      <c r="K1049" s="7"/>
    </row>
    <row r="1050" spans="1:11" s="8" customFormat="1" ht="13.5">
      <c r="A1050" s="15" t="s">
        <v>1152</v>
      </c>
      <c r="B1050" s="109" t="s">
        <v>1332</v>
      </c>
      <c r="C1050" s="15" t="s">
        <v>2519</v>
      </c>
      <c r="D1050" s="15" t="s">
        <v>2520</v>
      </c>
      <c r="E1050" s="18">
        <v>69344</v>
      </c>
      <c r="F1050" s="18">
        <v>0</v>
      </c>
      <c r="G1050" s="18">
        <f t="shared" si="38"/>
        <v>69344</v>
      </c>
      <c r="H1050" s="7"/>
      <c r="I1050" s="7"/>
      <c r="J1050" s="7"/>
      <c r="K1050" s="7"/>
    </row>
    <row r="1051" spans="1:11" s="8" customFormat="1" ht="13.5">
      <c r="A1051" s="15" t="s">
        <v>1152</v>
      </c>
      <c r="B1051" s="109" t="s">
        <v>1333</v>
      </c>
      <c r="C1051" s="15" t="s">
        <v>2521</v>
      </c>
      <c r="D1051" s="15" t="s">
        <v>2522</v>
      </c>
      <c r="E1051" s="18">
        <v>5000</v>
      </c>
      <c r="F1051" s="18">
        <v>0</v>
      </c>
      <c r="G1051" s="18">
        <f t="shared" si="38"/>
        <v>5000</v>
      </c>
      <c r="H1051" s="7"/>
      <c r="I1051" s="7"/>
      <c r="J1051" s="7"/>
      <c r="K1051" s="7"/>
    </row>
    <row r="1052" spans="1:11" s="8" customFormat="1" ht="13.5">
      <c r="A1052" s="111"/>
      <c r="B1052" s="15"/>
      <c r="C1052" s="15"/>
      <c r="D1052" s="108" t="s">
        <v>3886</v>
      </c>
      <c r="E1052" s="50">
        <f>SUM(E993:E1051)</f>
        <v>1976730.64</v>
      </c>
      <c r="F1052" s="50">
        <f>SUM(F993:F1051)</f>
        <v>18214.88</v>
      </c>
      <c r="G1052" s="50">
        <f>SUM(G993:G1051)</f>
        <v>1958515.76</v>
      </c>
      <c r="H1052" s="7"/>
      <c r="I1052" s="7"/>
      <c r="J1052" s="7"/>
      <c r="K1052" s="7"/>
    </row>
    <row r="1053" spans="1:11" s="8" customFormat="1" ht="13.5">
      <c r="A1053" s="15"/>
      <c r="B1053" s="15"/>
      <c r="C1053" s="15"/>
      <c r="D1053" s="108" t="s">
        <v>3843</v>
      </c>
      <c r="E1053" s="50">
        <f>+E1052+E992+E968+E942+E929+E895+E882+E865+E856+E828+E816+E787+E779+E734+E730+E716+E713+E695+E674+E662+E653+E609+E601+E592+E583+E577+E643</f>
        <v>19011599.900000002</v>
      </c>
      <c r="F1053" s="50">
        <f>+F1052+F992+F968+F942+F929+F895+F882+F865+F856+F828+F816+F787+F779+F734+F730+F716+F713+F695+F674+F662+F653+F609+F601+F592+F583+F577+F643</f>
        <v>6958074.079999997</v>
      </c>
      <c r="G1053" s="50">
        <f>+G1052+G992+G968+G942+G929+G895+G882+G865+G856+G828+G816+G787+G779+G734+G730+G716+G713+G695+G674+G662+G653+G609+G601+G592+G583+G577+G643</f>
        <v>12053525.82</v>
      </c>
      <c r="H1053" s="7"/>
      <c r="I1053" s="7"/>
      <c r="J1053" s="7"/>
      <c r="K1053" s="7"/>
    </row>
    <row r="1054" spans="1:11" s="8" customFormat="1" ht="13.5">
      <c r="A1054" s="116" t="s">
        <v>1153</v>
      </c>
      <c r="B1054" s="15"/>
      <c r="C1054" s="15"/>
      <c r="D1054" s="21"/>
      <c r="E1054" s="50"/>
      <c r="F1054" s="50"/>
      <c r="G1054" s="50"/>
      <c r="H1054" s="7"/>
      <c r="I1054" s="7"/>
      <c r="J1054" s="7"/>
      <c r="K1054" s="7"/>
    </row>
    <row r="1055" spans="1:11" s="8" customFormat="1" ht="13.5">
      <c r="A1055" s="15" t="s">
        <v>1206</v>
      </c>
      <c r="B1055" s="109" t="s">
        <v>2654</v>
      </c>
      <c r="C1055" s="15" t="s">
        <v>2654</v>
      </c>
      <c r="D1055" s="15" t="s">
        <v>2655</v>
      </c>
      <c r="E1055" s="34">
        <v>1408</v>
      </c>
      <c r="F1055" s="34">
        <v>0</v>
      </c>
      <c r="G1055" s="34">
        <f aca="true" t="shared" si="39" ref="G1055:G1062">+E1055-F1055</f>
        <v>1408</v>
      </c>
      <c r="H1055" s="7"/>
      <c r="I1055" s="7"/>
      <c r="J1055" s="7"/>
      <c r="K1055" s="7"/>
    </row>
    <row r="1056" spans="1:11" s="8" customFormat="1" ht="13.5">
      <c r="A1056" s="15" t="s">
        <v>1206</v>
      </c>
      <c r="B1056" s="109" t="s">
        <v>2656</v>
      </c>
      <c r="C1056" s="15" t="s">
        <v>2656</v>
      </c>
      <c r="D1056" s="15" t="s">
        <v>2657</v>
      </c>
      <c r="E1056" s="18">
        <v>1699</v>
      </c>
      <c r="F1056" s="18">
        <v>0</v>
      </c>
      <c r="G1056" s="18">
        <f t="shared" si="39"/>
        <v>1699</v>
      </c>
      <c r="H1056" s="7"/>
      <c r="I1056" s="7"/>
      <c r="J1056" s="7"/>
      <c r="K1056" s="7"/>
    </row>
    <row r="1057" spans="1:11" s="8" customFormat="1" ht="13.5">
      <c r="A1057" s="15" t="s">
        <v>1206</v>
      </c>
      <c r="B1057" s="109" t="s">
        <v>2658</v>
      </c>
      <c r="C1057" s="15" t="s">
        <v>2658</v>
      </c>
      <c r="D1057" s="15" t="s">
        <v>2659</v>
      </c>
      <c r="E1057" s="18">
        <v>526</v>
      </c>
      <c r="F1057" s="18">
        <v>0</v>
      </c>
      <c r="G1057" s="18">
        <f t="shared" si="39"/>
        <v>526</v>
      </c>
      <c r="H1057" s="7"/>
      <c r="I1057" s="7"/>
      <c r="J1057" s="7"/>
      <c r="K1057" s="7"/>
    </row>
    <row r="1058" spans="1:168" s="9" customFormat="1" ht="13.5">
      <c r="A1058" s="15" t="s">
        <v>1206</v>
      </c>
      <c r="B1058" s="109" t="s">
        <v>2660</v>
      </c>
      <c r="C1058" s="15" t="s">
        <v>2660</v>
      </c>
      <c r="D1058" s="15" t="s">
        <v>2661</v>
      </c>
      <c r="E1058" s="18">
        <v>7790</v>
      </c>
      <c r="F1058" s="18">
        <v>0</v>
      </c>
      <c r="G1058" s="18">
        <f t="shared" si="39"/>
        <v>7790</v>
      </c>
      <c r="H1058" s="1"/>
      <c r="I1058" s="1"/>
      <c r="J1058" s="1"/>
      <c r="K1058" s="1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</row>
    <row r="1059" spans="1:11" ht="13.5">
      <c r="A1059" s="15" t="s">
        <v>1206</v>
      </c>
      <c r="B1059" s="109" t="s">
        <v>2662</v>
      </c>
      <c r="C1059" s="15" t="s">
        <v>2662</v>
      </c>
      <c r="D1059" s="15" t="s">
        <v>2663</v>
      </c>
      <c r="E1059" s="18">
        <v>264</v>
      </c>
      <c r="F1059" s="18">
        <v>0</v>
      </c>
      <c r="G1059" s="18">
        <f t="shared" si="39"/>
        <v>264</v>
      </c>
      <c r="H1059" s="1"/>
      <c r="I1059" s="1"/>
      <c r="J1059" s="1"/>
      <c r="K1059" s="1"/>
    </row>
    <row r="1060" spans="1:11" ht="13.5">
      <c r="A1060" s="15" t="s">
        <v>1206</v>
      </c>
      <c r="B1060" s="109" t="s">
        <v>2664</v>
      </c>
      <c r="C1060" s="15" t="s">
        <v>2664</v>
      </c>
      <c r="D1060" s="15" t="s">
        <v>2665</v>
      </c>
      <c r="E1060" s="18">
        <v>138369.05</v>
      </c>
      <c r="F1060" s="18">
        <v>0</v>
      </c>
      <c r="G1060" s="18">
        <f t="shared" si="39"/>
        <v>138369.05</v>
      </c>
      <c r="H1060" s="1"/>
      <c r="I1060" s="1"/>
      <c r="J1060" s="1"/>
      <c r="K1060" s="1"/>
    </row>
    <row r="1061" spans="1:11" ht="13.5">
      <c r="A1061" s="15" t="s">
        <v>1206</v>
      </c>
      <c r="B1061" s="109" t="s">
        <v>2666</v>
      </c>
      <c r="C1061" s="15" t="s">
        <v>2666</v>
      </c>
      <c r="D1061" s="15" t="s">
        <v>2667</v>
      </c>
      <c r="E1061" s="18">
        <v>863</v>
      </c>
      <c r="F1061" s="18">
        <v>0</v>
      </c>
      <c r="G1061" s="18">
        <f t="shared" si="39"/>
        <v>863</v>
      </c>
      <c r="H1061" s="1"/>
      <c r="I1061" s="1"/>
      <c r="J1061" s="1"/>
      <c r="K1061" s="1"/>
    </row>
    <row r="1062" spans="1:11" ht="13.5">
      <c r="A1062" s="15" t="s">
        <v>1206</v>
      </c>
      <c r="B1062" s="109" t="s">
        <v>2668</v>
      </c>
      <c r="C1062" s="15" t="s">
        <v>2668</v>
      </c>
      <c r="D1062" s="15" t="s">
        <v>2669</v>
      </c>
      <c r="E1062" s="18">
        <v>62968.19</v>
      </c>
      <c r="F1062" s="18">
        <v>0</v>
      </c>
      <c r="G1062" s="18">
        <f t="shared" si="39"/>
        <v>62968.19</v>
      </c>
      <c r="H1062" s="1"/>
      <c r="I1062" s="1"/>
      <c r="J1062" s="1"/>
      <c r="K1062" s="1"/>
    </row>
    <row r="1063" spans="1:11" ht="13.5">
      <c r="A1063" s="111"/>
      <c r="B1063" s="15"/>
      <c r="C1063" s="15"/>
      <c r="D1063" s="108" t="s">
        <v>3886</v>
      </c>
      <c r="E1063" s="50">
        <f>SUM(E1055:E1062)</f>
        <v>213887.24</v>
      </c>
      <c r="F1063" s="50">
        <f>SUM(F1055:F1062)</f>
        <v>0</v>
      </c>
      <c r="G1063" s="50">
        <f>SUM(G1055:G1062)</f>
        <v>213887.24</v>
      </c>
      <c r="H1063" s="1"/>
      <c r="I1063" s="1"/>
      <c r="J1063" s="1"/>
      <c r="K1063" s="1"/>
    </row>
    <row r="1064" spans="1:11" ht="13.5">
      <c r="A1064" s="15" t="s">
        <v>1124</v>
      </c>
      <c r="B1064" s="15" t="s">
        <v>2670</v>
      </c>
      <c r="C1064" s="15" t="s">
        <v>2670</v>
      </c>
      <c r="D1064" s="15" t="s">
        <v>2671</v>
      </c>
      <c r="E1064" s="34">
        <v>52559.7</v>
      </c>
      <c r="F1064" s="34">
        <v>0</v>
      </c>
      <c r="G1064" s="34">
        <f>+E1064-F1064</f>
        <v>52559.7</v>
      </c>
      <c r="H1064" s="1"/>
      <c r="I1064" s="1"/>
      <c r="J1064" s="1"/>
      <c r="K1064" s="1"/>
    </row>
    <row r="1065" spans="1:11" ht="13.5">
      <c r="A1065" s="112"/>
      <c r="B1065" s="15"/>
      <c r="C1065" s="15"/>
      <c r="D1065" s="108" t="s">
        <v>3886</v>
      </c>
      <c r="E1065" s="50">
        <f>SUM(E1064)</f>
        <v>52559.7</v>
      </c>
      <c r="F1065" s="50">
        <f>SUM(F1064)</f>
        <v>0</v>
      </c>
      <c r="G1065" s="50">
        <f>SUM(G1064)</f>
        <v>52559.7</v>
      </c>
      <c r="H1065" s="1"/>
      <c r="I1065" s="1"/>
      <c r="J1065" s="1"/>
      <c r="K1065" s="1"/>
    </row>
    <row r="1066" spans="1:11" ht="13.5">
      <c r="A1066" s="15" t="s">
        <v>1126</v>
      </c>
      <c r="B1066" s="109" t="s">
        <v>2654</v>
      </c>
      <c r="C1066" s="15" t="s">
        <v>2654</v>
      </c>
      <c r="D1066" s="15" t="s">
        <v>2672</v>
      </c>
      <c r="E1066" s="34">
        <v>16433.31</v>
      </c>
      <c r="F1066" s="34">
        <v>0</v>
      </c>
      <c r="G1066" s="34">
        <f>+E1066-F1066</f>
        <v>16433.31</v>
      </c>
      <c r="H1066" s="1"/>
      <c r="I1066" s="1"/>
      <c r="J1066" s="1"/>
      <c r="K1066" s="1"/>
    </row>
    <row r="1067" spans="1:11" ht="13.5">
      <c r="A1067" s="15" t="s">
        <v>1126</v>
      </c>
      <c r="B1067" s="109" t="s">
        <v>2673</v>
      </c>
      <c r="C1067" s="15" t="s">
        <v>2673</v>
      </c>
      <c r="D1067" s="15" t="s">
        <v>2674</v>
      </c>
      <c r="E1067" s="18">
        <v>7418</v>
      </c>
      <c r="F1067" s="18">
        <v>0</v>
      </c>
      <c r="G1067" s="18">
        <f>+E1067-F1067</f>
        <v>7418</v>
      </c>
      <c r="H1067" s="1"/>
      <c r="I1067" s="1"/>
      <c r="J1067" s="1"/>
      <c r="K1067" s="1"/>
    </row>
    <row r="1068" spans="1:11" ht="13.5">
      <c r="A1068" s="15" t="s">
        <v>1126</v>
      </c>
      <c r="B1068" s="109" t="s">
        <v>2675</v>
      </c>
      <c r="C1068" s="15" t="s">
        <v>2675</v>
      </c>
      <c r="D1068" s="15" t="s">
        <v>2676</v>
      </c>
      <c r="E1068" s="18">
        <v>0.3</v>
      </c>
      <c r="F1068" s="18">
        <v>0</v>
      </c>
      <c r="G1068" s="18">
        <f>+E1068-F1068</f>
        <v>0.3</v>
      </c>
      <c r="H1068" s="1"/>
      <c r="I1068" s="1"/>
      <c r="J1068" s="1"/>
      <c r="K1068" s="1"/>
    </row>
    <row r="1069" spans="1:11" ht="13.5">
      <c r="A1069" s="15" t="s">
        <v>1126</v>
      </c>
      <c r="B1069" s="109" t="s">
        <v>2677</v>
      </c>
      <c r="C1069" s="15" t="s">
        <v>2677</v>
      </c>
      <c r="D1069" s="15" t="s">
        <v>2678</v>
      </c>
      <c r="E1069" s="18">
        <v>2373.64</v>
      </c>
      <c r="F1069" s="18">
        <v>0</v>
      </c>
      <c r="G1069" s="18">
        <f>+E1069-F1069</f>
        <v>2373.64</v>
      </c>
      <c r="H1069" s="1"/>
      <c r="I1069" s="1"/>
      <c r="J1069" s="1"/>
      <c r="K1069" s="1"/>
    </row>
    <row r="1070" spans="1:11" ht="13.5">
      <c r="A1070" s="111"/>
      <c r="B1070" s="15"/>
      <c r="C1070" s="15"/>
      <c r="D1070" s="108" t="s">
        <v>3886</v>
      </c>
      <c r="E1070" s="50">
        <f>SUM(E1066:E1069)</f>
        <v>26225.25</v>
      </c>
      <c r="F1070" s="50">
        <f>SUM(F1066:F1069)</f>
        <v>0</v>
      </c>
      <c r="G1070" s="50">
        <f>SUM(G1066:G1069)</f>
        <v>26225.25</v>
      </c>
      <c r="H1070" s="1"/>
      <c r="I1070" s="1"/>
      <c r="J1070" s="1"/>
      <c r="K1070" s="1"/>
    </row>
    <row r="1071" spans="1:11" ht="13.5">
      <c r="A1071" s="15" t="s">
        <v>1143</v>
      </c>
      <c r="B1071" s="15" t="s">
        <v>2670</v>
      </c>
      <c r="C1071" s="15" t="s">
        <v>2670</v>
      </c>
      <c r="D1071" s="15" t="s">
        <v>2679</v>
      </c>
      <c r="E1071" s="34">
        <v>11000</v>
      </c>
      <c r="F1071" s="34">
        <v>0</v>
      </c>
      <c r="G1071" s="34">
        <f>+E1071-F1071</f>
        <v>11000</v>
      </c>
      <c r="H1071" s="1"/>
      <c r="I1071" s="1"/>
      <c r="J1071" s="1"/>
      <c r="K1071" s="1"/>
    </row>
    <row r="1072" spans="1:11" ht="13.5">
      <c r="A1072" s="15"/>
      <c r="B1072" s="15"/>
      <c r="C1072" s="15"/>
      <c r="D1072" s="108" t="s">
        <v>3886</v>
      </c>
      <c r="E1072" s="50">
        <f>SUM(E1071)</f>
        <v>11000</v>
      </c>
      <c r="F1072" s="50">
        <f>SUM(F1071)</f>
        <v>0</v>
      </c>
      <c r="G1072" s="50">
        <f>SUM(G1071)</f>
        <v>11000</v>
      </c>
      <c r="H1072" s="1"/>
      <c r="I1072" s="1"/>
      <c r="J1072" s="1"/>
      <c r="K1072" s="1"/>
    </row>
    <row r="1073" spans="1:11" ht="13.5">
      <c r="A1073" s="15" t="s">
        <v>1146</v>
      </c>
      <c r="B1073" s="15" t="s">
        <v>2670</v>
      </c>
      <c r="C1073" s="15" t="s">
        <v>2670</v>
      </c>
      <c r="D1073" s="15" t="s">
        <v>2680</v>
      </c>
      <c r="E1073" s="34">
        <v>1500</v>
      </c>
      <c r="F1073" s="34">
        <v>0</v>
      </c>
      <c r="G1073" s="34">
        <f>+E1073-F1073</f>
        <v>1500</v>
      </c>
      <c r="H1073" s="1"/>
      <c r="I1073" s="1"/>
      <c r="J1073" s="1"/>
      <c r="K1073" s="1"/>
    </row>
    <row r="1074" spans="1:11" ht="13.5">
      <c r="A1074" s="15"/>
      <c r="B1074" s="15"/>
      <c r="C1074" s="15"/>
      <c r="D1074" s="108" t="s">
        <v>3886</v>
      </c>
      <c r="E1074" s="50">
        <f>SUM(E1073)</f>
        <v>1500</v>
      </c>
      <c r="F1074" s="50">
        <f>SUM(F1073)</f>
        <v>0</v>
      </c>
      <c r="G1074" s="50">
        <f>SUM(G1073)</f>
        <v>1500</v>
      </c>
      <c r="H1074" s="1"/>
      <c r="I1074" s="1"/>
      <c r="J1074" s="1"/>
      <c r="K1074" s="1"/>
    </row>
    <row r="1075" spans="1:11" ht="13.5">
      <c r="A1075" s="15" t="s">
        <v>1133</v>
      </c>
      <c r="B1075" s="15" t="s">
        <v>2670</v>
      </c>
      <c r="C1075" s="15" t="s">
        <v>2670</v>
      </c>
      <c r="D1075" s="15" t="s">
        <v>2663</v>
      </c>
      <c r="E1075" s="34">
        <v>72639.75</v>
      </c>
      <c r="F1075" s="34">
        <v>0</v>
      </c>
      <c r="G1075" s="34">
        <f>+E1075-F1075</f>
        <v>72639.75</v>
      </c>
      <c r="H1075" s="1"/>
      <c r="I1075" s="1"/>
      <c r="J1075" s="1"/>
      <c r="K1075" s="1"/>
    </row>
    <row r="1076" spans="1:11" ht="13.5">
      <c r="A1076" s="15"/>
      <c r="B1076" s="15"/>
      <c r="C1076" s="15"/>
      <c r="D1076" s="108" t="s">
        <v>3886</v>
      </c>
      <c r="E1076" s="50">
        <f>SUM(E1075)</f>
        <v>72639.75</v>
      </c>
      <c r="F1076" s="50">
        <f>SUM(F1075)</f>
        <v>0</v>
      </c>
      <c r="G1076" s="50">
        <f>SUM(G1075)</f>
        <v>72639.75</v>
      </c>
      <c r="H1076" s="1"/>
      <c r="I1076" s="1"/>
      <c r="J1076" s="1"/>
      <c r="K1076" s="1"/>
    </row>
    <row r="1077" spans="1:11" ht="13.5">
      <c r="A1077" s="15"/>
      <c r="B1077" s="15"/>
      <c r="C1077" s="15"/>
      <c r="D1077" s="108" t="s">
        <v>3843</v>
      </c>
      <c r="E1077" s="50">
        <f>+E1076+E1074+E1072+E1070+E1065+E1063</f>
        <v>377811.94</v>
      </c>
      <c r="F1077" s="50">
        <f>+F1076+F1074+F1072+F1070+F1065+F1063</f>
        <v>0</v>
      </c>
      <c r="G1077" s="50">
        <f>+G1076+G1074+G1072+G1070+G1065+G1063</f>
        <v>377811.94</v>
      </c>
      <c r="H1077" s="1"/>
      <c r="I1077" s="1"/>
      <c r="J1077" s="1"/>
      <c r="K1077" s="1"/>
    </row>
    <row r="1078" spans="1:11" ht="13.5">
      <c r="A1078" s="21"/>
      <c r="B1078" s="21"/>
      <c r="C1078" s="21"/>
      <c r="D1078" s="108" t="s">
        <v>3811</v>
      </c>
      <c r="E1078" s="50">
        <f>+E292+E1077+E1053+E288</f>
        <v>26993442.400000002</v>
      </c>
      <c r="F1078" s="50">
        <f>+F292+F1077+F1053+F288</f>
        <v>7148595.089999997</v>
      </c>
      <c r="G1078" s="50">
        <f>+G292+G1077+G1053+G288</f>
        <v>19844847.31</v>
      </c>
      <c r="H1078" s="1"/>
      <c r="I1078" s="1"/>
      <c r="J1078" s="1"/>
      <c r="K1078" s="1"/>
    </row>
    <row r="1079" spans="1:11" ht="13.5">
      <c r="A1079" s="56"/>
      <c r="B1079" s="56"/>
      <c r="C1079" s="56"/>
      <c r="D1079" s="56"/>
      <c r="E1079" s="56"/>
      <c r="F1079" s="56"/>
      <c r="G1079" s="56"/>
      <c r="H1079" s="1"/>
      <c r="I1079" s="1"/>
      <c r="J1079" s="1"/>
      <c r="K1079" s="1"/>
    </row>
    <row r="1080" spans="1:11" ht="14.25" customHeight="1">
      <c r="A1080" s="255" t="s">
        <v>471</v>
      </c>
      <c r="B1080" s="255"/>
      <c r="C1080" s="255"/>
      <c r="D1080" s="256"/>
      <c r="E1080" s="250" t="s">
        <v>838</v>
      </c>
      <c r="F1080" s="250"/>
      <c r="G1080" s="54">
        <f>+G1078</f>
        <v>19844847.31</v>
      </c>
      <c r="H1080" s="59"/>
      <c r="I1080" s="1"/>
      <c r="J1080" s="1"/>
      <c r="K1080" s="1"/>
    </row>
    <row r="1081" spans="1:11" ht="13.5">
      <c r="A1081" s="255"/>
      <c r="B1081" s="255"/>
      <c r="C1081" s="255"/>
      <c r="D1081" s="256"/>
      <c r="E1081" s="250" t="s">
        <v>839</v>
      </c>
      <c r="F1081" s="250"/>
      <c r="G1081" s="54">
        <f>+ANEXO_9!E294</f>
        <v>14951105.699999996</v>
      </c>
      <c r="H1081" s="59"/>
      <c r="I1081" s="1"/>
      <c r="J1081" s="1"/>
      <c r="K1081" s="1"/>
    </row>
    <row r="1082" spans="1:11" ht="13.5">
      <c r="A1082" s="56"/>
      <c r="B1082" s="56"/>
      <c r="C1082" s="56"/>
      <c r="D1082" s="56"/>
      <c r="E1082" s="251" t="s">
        <v>3843</v>
      </c>
      <c r="F1082" s="252"/>
      <c r="G1082" s="55">
        <f>+G1080+G1081</f>
        <v>34795953.00999999</v>
      </c>
      <c r="H1082" s="1"/>
      <c r="I1082" s="1"/>
      <c r="J1082" s="1"/>
      <c r="K1082" s="1"/>
    </row>
    <row r="1083" spans="1:11" ht="13.5">
      <c r="A1083" s="56"/>
      <c r="B1083" s="56"/>
      <c r="C1083" s="56"/>
      <c r="D1083" s="56"/>
      <c r="E1083" s="56"/>
      <c r="F1083" s="56"/>
      <c r="G1083" s="56"/>
      <c r="H1083" s="1"/>
      <c r="I1083" s="1"/>
      <c r="J1083" s="1"/>
      <c r="K1083" s="1"/>
    </row>
    <row r="1084" spans="1:11" ht="13.5">
      <c r="A1084" s="56"/>
      <c r="B1084" s="56"/>
      <c r="C1084" s="56"/>
      <c r="D1084" s="56"/>
      <c r="E1084" s="56"/>
      <c r="F1084" s="56"/>
      <c r="G1084" s="56"/>
      <c r="H1084" s="1"/>
      <c r="I1084" s="1"/>
      <c r="J1084" s="1"/>
      <c r="K1084" s="1"/>
    </row>
    <row r="1085" spans="1:11" ht="13.5">
      <c r="A1085" s="56"/>
      <c r="B1085" s="56"/>
      <c r="C1085" s="56"/>
      <c r="D1085" s="56"/>
      <c r="E1085" s="56"/>
      <c r="F1085" s="56"/>
      <c r="G1085" s="56"/>
      <c r="H1085" s="1"/>
      <c r="I1085" s="1"/>
      <c r="J1085" s="1"/>
      <c r="K1085" s="1"/>
    </row>
    <row r="1086" spans="1:11" ht="13.5">
      <c r="A1086" s="56"/>
      <c r="B1086" s="56"/>
      <c r="C1086" s="56"/>
      <c r="D1086" s="56"/>
      <c r="E1086" s="56"/>
      <c r="F1086" s="56"/>
      <c r="G1086" s="56"/>
      <c r="H1086" s="1"/>
      <c r="I1086" s="1"/>
      <c r="J1086" s="1"/>
      <c r="K1086" s="1"/>
    </row>
    <row r="1087" spans="1:7" ht="13.5">
      <c r="A1087" s="57"/>
      <c r="B1087" s="57"/>
      <c r="C1087" s="57"/>
      <c r="D1087" s="57"/>
      <c r="E1087" s="57"/>
      <c r="F1087" s="57"/>
      <c r="G1087" s="57"/>
    </row>
    <row r="1088" spans="1:7" ht="13.5">
      <c r="A1088" s="57"/>
      <c r="B1088" s="57"/>
      <c r="C1088" s="57"/>
      <c r="D1088" s="57"/>
      <c r="E1088" s="57"/>
      <c r="F1088" s="57"/>
      <c r="G1088" s="57"/>
    </row>
    <row r="1089" spans="1:7" ht="13.5">
      <c r="A1089" s="57"/>
      <c r="B1089" s="57"/>
      <c r="C1089" s="57"/>
      <c r="D1089" s="57"/>
      <c r="E1089" s="57"/>
      <c r="F1089" s="57"/>
      <c r="G1089" s="57"/>
    </row>
    <row r="1090" spans="1:7" ht="13.5">
      <c r="A1090" s="57"/>
      <c r="B1090" s="57"/>
      <c r="C1090" s="57"/>
      <c r="D1090" s="57"/>
      <c r="E1090" s="57"/>
      <c r="F1090" s="57"/>
      <c r="G1090" s="57"/>
    </row>
    <row r="1091" spans="1:7" ht="13.5">
      <c r="A1091" s="57"/>
      <c r="B1091" s="57"/>
      <c r="C1091" s="57"/>
      <c r="D1091" s="57"/>
      <c r="E1091" s="57"/>
      <c r="F1091" s="57"/>
      <c r="G1091" s="57"/>
    </row>
    <row r="1092" spans="1:7" ht="13.5">
      <c r="A1092" s="57"/>
      <c r="B1092" s="57"/>
      <c r="C1092" s="57"/>
      <c r="D1092" s="57"/>
      <c r="E1092" s="57"/>
      <c r="F1092" s="57"/>
      <c r="G1092" s="57"/>
    </row>
    <row r="1093" spans="1:7" ht="13.5">
      <c r="A1093" s="57"/>
      <c r="B1093" s="57"/>
      <c r="C1093" s="57"/>
      <c r="D1093" s="57"/>
      <c r="E1093" s="57"/>
      <c r="F1093" s="57"/>
      <c r="G1093" s="57"/>
    </row>
    <row r="1094" spans="1:7" ht="13.5">
      <c r="A1094" s="57"/>
      <c r="B1094" s="57"/>
      <c r="C1094" s="57"/>
      <c r="D1094" s="57"/>
      <c r="E1094" s="57"/>
      <c r="F1094" s="57"/>
      <c r="G1094" s="57"/>
    </row>
    <row r="1095" spans="1:7" ht="13.5">
      <c r="A1095" s="57"/>
      <c r="B1095" s="57"/>
      <c r="C1095" s="57"/>
      <c r="D1095" s="57"/>
      <c r="E1095" s="57"/>
      <c r="F1095" s="57"/>
      <c r="G1095" s="57"/>
    </row>
    <row r="1096" spans="1:7" ht="13.5">
      <c r="A1096" s="57"/>
      <c r="B1096" s="57"/>
      <c r="C1096" s="57"/>
      <c r="D1096" s="57"/>
      <c r="E1096" s="57"/>
      <c r="F1096" s="57"/>
      <c r="G1096" s="57"/>
    </row>
    <row r="1097" spans="1:7" ht="13.5">
      <c r="A1097" s="57"/>
      <c r="B1097" s="57"/>
      <c r="C1097" s="57"/>
      <c r="D1097" s="57"/>
      <c r="E1097" s="57"/>
      <c r="F1097" s="57"/>
      <c r="G1097" s="57"/>
    </row>
    <row r="1098" spans="1:7" ht="13.5">
      <c r="A1098" s="57"/>
      <c r="B1098" s="57"/>
      <c r="C1098" s="57"/>
      <c r="D1098" s="57"/>
      <c r="E1098" s="57"/>
      <c r="F1098" s="57"/>
      <c r="G1098" s="57"/>
    </row>
    <row r="1099" spans="1:7" ht="13.5">
      <c r="A1099" s="57"/>
      <c r="B1099" s="57"/>
      <c r="C1099" s="57"/>
      <c r="D1099" s="57"/>
      <c r="E1099" s="57"/>
      <c r="F1099" s="57"/>
      <c r="G1099" s="57"/>
    </row>
    <row r="1100" spans="1:7" ht="13.5">
      <c r="A1100" s="57"/>
      <c r="B1100" s="57"/>
      <c r="C1100" s="57"/>
      <c r="D1100" s="57"/>
      <c r="E1100" s="57"/>
      <c r="F1100" s="57"/>
      <c r="G1100" s="57"/>
    </row>
    <row r="1101" spans="1:7" ht="13.5">
      <c r="A1101" s="57"/>
      <c r="B1101" s="57"/>
      <c r="C1101" s="57"/>
      <c r="D1101" s="57"/>
      <c r="E1101" s="57"/>
      <c r="F1101" s="57"/>
      <c r="G1101" s="57"/>
    </row>
    <row r="1102" spans="1:7" ht="13.5">
      <c r="A1102" s="57"/>
      <c r="B1102" s="57"/>
      <c r="C1102" s="57"/>
      <c r="D1102" s="57"/>
      <c r="E1102" s="57"/>
      <c r="F1102" s="57"/>
      <c r="G1102" s="57"/>
    </row>
    <row r="1103" spans="1:7" ht="13.5">
      <c r="A1103" s="57"/>
      <c r="B1103" s="57"/>
      <c r="C1103" s="57"/>
      <c r="D1103" s="57"/>
      <c r="E1103" s="57"/>
      <c r="F1103" s="57"/>
      <c r="G1103" s="57"/>
    </row>
    <row r="1104" spans="1:7" ht="13.5">
      <c r="A1104" s="57"/>
      <c r="B1104" s="57"/>
      <c r="C1104" s="57"/>
      <c r="D1104" s="57"/>
      <c r="E1104" s="57"/>
      <c r="F1104" s="57"/>
      <c r="G1104" s="57"/>
    </row>
    <row r="1105" spans="1:7" ht="13.5">
      <c r="A1105" s="57"/>
      <c r="B1105" s="57"/>
      <c r="C1105" s="57"/>
      <c r="D1105" s="57"/>
      <c r="E1105" s="57"/>
      <c r="F1105" s="57"/>
      <c r="G1105" s="57"/>
    </row>
    <row r="1106" spans="1:7" ht="13.5">
      <c r="A1106" s="57"/>
      <c r="B1106" s="57"/>
      <c r="C1106" s="57"/>
      <c r="D1106" s="57"/>
      <c r="E1106" s="57"/>
      <c r="F1106" s="57"/>
      <c r="G1106" s="57"/>
    </row>
    <row r="1107" spans="1:7" ht="13.5">
      <c r="A1107" s="57"/>
      <c r="B1107" s="57"/>
      <c r="C1107" s="57"/>
      <c r="D1107" s="57"/>
      <c r="E1107" s="57"/>
      <c r="F1107" s="57"/>
      <c r="G1107" s="57"/>
    </row>
    <row r="1108" spans="1:7" ht="13.5">
      <c r="A1108" s="57"/>
      <c r="B1108" s="57"/>
      <c r="C1108" s="57"/>
      <c r="D1108" s="57"/>
      <c r="E1108" s="57"/>
      <c r="F1108" s="57"/>
      <c r="G1108" s="57"/>
    </row>
    <row r="1109" spans="1:7" ht="13.5">
      <c r="A1109" s="57"/>
      <c r="B1109" s="57"/>
      <c r="C1109" s="57"/>
      <c r="D1109" s="57"/>
      <c r="E1109" s="57"/>
      <c r="F1109" s="57"/>
      <c r="G1109" s="57"/>
    </row>
    <row r="1110" spans="1:7" ht="13.5">
      <c r="A1110" s="57"/>
      <c r="B1110" s="57"/>
      <c r="C1110" s="57"/>
      <c r="D1110" s="57"/>
      <c r="E1110" s="57"/>
      <c r="F1110" s="57"/>
      <c r="G1110" s="57"/>
    </row>
    <row r="1111" spans="1:7" ht="13.5">
      <c r="A1111" s="57"/>
      <c r="B1111" s="57"/>
      <c r="C1111" s="57"/>
      <c r="D1111" s="57"/>
      <c r="E1111" s="57"/>
      <c r="F1111" s="57"/>
      <c r="G1111" s="57"/>
    </row>
    <row r="1112" spans="1:7" ht="13.5">
      <c r="A1112" s="57"/>
      <c r="B1112" s="57"/>
      <c r="C1112" s="57"/>
      <c r="D1112" s="57"/>
      <c r="E1112" s="57"/>
      <c r="F1112" s="57"/>
      <c r="G1112" s="57"/>
    </row>
    <row r="1113" spans="1:7" ht="13.5">
      <c r="A1113" s="57"/>
      <c r="B1113" s="57"/>
      <c r="C1113" s="57"/>
      <c r="D1113" s="57"/>
      <c r="E1113" s="57"/>
      <c r="F1113" s="57"/>
      <c r="G1113" s="57"/>
    </row>
    <row r="1114" spans="1:7" ht="13.5">
      <c r="A1114" s="57"/>
      <c r="B1114" s="57"/>
      <c r="C1114" s="57"/>
      <c r="D1114" s="57"/>
      <c r="E1114" s="57"/>
      <c r="F1114" s="57"/>
      <c r="G1114" s="57"/>
    </row>
    <row r="1115" spans="1:7" ht="13.5">
      <c r="A1115" s="57"/>
      <c r="B1115" s="57"/>
      <c r="C1115" s="57"/>
      <c r="D1115" s="57"/>
      <c r="E1115" s="57"/>
      <c r="F1115" s="57"/>
      <c r="G1115" s="57"/>
    </row>
    <row r="1116" spans="1:7" ht="13.5">
      <c r="A1116" s="57"/>
      <c r="B1116" s="57"/>
      <c r="C1116" s="57"/>
      <c r="D1116" s="57"/>
      <c r="E1116" s="57"/>
      <c r="F1116" s="57"/>
      <c r="G1116" s="57"/>
    </row>
    <row r="1117" spans="1:7" ht="13.5">
      <c r="A1117" s="57"/>
      <c r="B1117" s="57"/>
      <c r="C1117" s="57"/>
      <c r="D1117" s="57"/>
      <c r="E1117" s="57"/>
      <c r="F1117" s="57"/>
      <c r="G1117" s="57"/>
    </row>
    <row r="1118" spans="1:7" ht="13.5">
      <c r="A1118" s="57"/>
      <c r="B1118" s="57"/>
      <c r="C1118" s="57"/>
      <c r="D1118" s="57"/>
      <c r="E1118" s="57"/>
      <c r="F1118" s="57"/>
      <c r="G1118" s="57"/>
    </row>
    <row r="1119" spans="1:7" ht="13.5">
      <c r="A1119" s="57"/>
      <c r="B1119" s="57"/>
      <c r="C1119" s="57"/>
      <c r="D1119" s="57"/>
      <c r="E1119" s="57"/>
      <c r="F1119" s="57"/>
      <c r="G1119" s="57"/>
    </row>
    <row r="1120" spans="1:7" ht="13.5">
      <c r="A1120" s="57"/>
      <c r="B1120" s="57"/>
      <c r="C1120" s="57"/>
      <c r="D1120" s="57"/>
      <c r="E1120" s="57"/>
      <c r="F1120" s="57"/>
      <c r="G1120" s="57"/>
    </row>
    <row r="1121" spans="1:7" ht="13.5">
      <c r="A1121" s="57"/>
      <c r="B1121" s="57"/>
      <c r="C1121" s="57"/>
      <c r="D1121" s="57"/>
      <c r="E1121" s="57"/>
      <c r="F1121" s="57"/>
      <c r="G1121" s="57"/>
    </row>
    <row r="1122" spans="1:7" ht="13.5">
      <c r="A1122" s="57"/>
      <c r="B1122" s="57"/>
      <c r="C1122" s="57"/>
      <c r="D1122" s="57"/>
      <c r="E1122" s="57"/>
      <c r="F1122" s="57"/>
      <c r="G1122" s="57"/>
    </row>
    <row r="1123" spans="1:7" ht="13.5">
      <c r="A1123" s="57"/>
      <c r="B1123" s="57"/>
      <c r="C1123" s="57"/>
      <c r="D1123" s="57"/>
      <c r="E1123" s="57"/>
      <c r="F1123" s="57"/>
      <c r="G1123" s="57"/>
    </row>
    <row r="1124" spans="1:7" ht="13.5">
      <c r="A1124" s="57"/>
      <c r="B1124" s="57"/>
      <c r="C1124" s="57"/>
      <c r="D1124" s="57"/>
      <c r="E1124" s="57"/>
      <c r="F1124" s="57"/>
      <c r="G1124" s="57"/>
    </row>
    <row r="1125" spans="1:7" ht="13.5">
      <c r="A1125" s="57"/>
      <c r="B1125" s="57"/>
      <c r="C1125" s="57"/>
      <c r="D1125" s="57"/>
      <c r="E1125" s="57"/>
      <c r="F1125" s="57"/>
      <c r="G1125" s="57"/>
    </row>
    <row r="1126" spans="1:7" ht="13.5">
      <c r="A1126" s="57"/>
      <c r="B1126" s="57"/>
      <c r="C1126" s="57"/>
      <c r="D1126" s="57"/>
      <c r="E1126" s="57"/>
      <c r="F1126" s="57"/>
      <c r="G1126" s="57"/>
    </row>
    <row r="1127" spans="1:7" ht="13.5">
      <c r="A1127" s="57"/>
      <c r="B1127" s="57"/>
      <c r="C1127" s="57"/>
      <c r="D1127" s="57"/>
      <c r="E1127" s="57"/>
      <c r="F1127" s="57"/>
      <c r="G1127" s="57"/>
    </row>
    <row r="1128" spans="1:7" ht="13.5">
      <c r="A1128" s="57"/>
      <c r="B1128" s="57"/>
      <c r="C1128" s="57"/>
      <c r="D1128" s="57"/>
      <c r="E1128" s="57"/>
      <c r="F1128" s="57"/>
      <c r="G1128" s="57"/>
    </row>
    <row r="1129" spans="1:7" ht="13.5">
      <c r="A1129" s="57"/>
      <c r="B1129" s="57"/>
      <c r="C1129" s="57"/>
      <c r="D1129" s="57"/>
      <c r="E1129" s="57"/>
      <c r="F1129" s="57"/>
      <c r="G1129" s="57"/>
    </row>
    <row r="1130" spans="1:7" ht="13.5">
      <c r="A1130" s="57"/>
      <c r="B1130" s="57"/>
      <c r="C1130" s="57"/>
      <c r="D1130" s="57"/>
      <c r="E1130" s="57"/>
      <c r="F1130" s="57"/>
      <c r="G1130" s="57"/>
    </row>
    <row r="1131" spans="1:7" ht="13.5">
      <c r="A1131" s="57"/>
      <c r="B1131" s="57"/>
      <c r="C1131" s="57"/>
      <c r="D1131" s="57"/>
      <c r="E1131" s="57"/>
      <c r="F1131" s="57"/>
      <c r="G1131" s="57"/>
    </row>
    <row r="1132" spans="1:7" ht="13.5">
      <c r="A1132" s="57"/>
      <c r="B1132" s="57"/>
      <c r="C1132" s="57"/>
      <c r="D1132" s="57"/>
      <c r="E1132" s="57"/>
      <c r="F1132" s="57"/>
      <c r="G1132" s="57"/>
    </row>
    <row r="1133" spans="1:7" ht="13.5">
      <c r="A1133" s="57"/>
      <c r="B1133" s="57"/>
      <c r="C1133" s="57"/>
      <c r="D1133" s="57"/>
      <c r="E1133" s="57"/>
      <c r="F1133" s="57"/>
      <c r="G1133" s="57"/>
    </row>
    <row r="1134" spans="1:7" ht="13.5">
      <c r="A1134" s="57"/>
      <c r="B1134" s="57"/>
      <c r="C1134" s="57"/>
      <c r="D1134" s="57"/>
      <c r="E1134" s="57"/>
      <c r="F1134" s="57"/>
      <c r="G1134" s="57"/>
    </row>
    <row r="1135" spans="1:7" ht="13.5">
      <c r="A1135" s="57"/>
      <c r="B1135" s="57"/>
      <c r="C1135" s="57"/>
      <c r="D1135" s="57"/>
      <c r="E1135" s="57"/>
      <c r="F1135" s="57"/>
      <c r="G1135" s="57"/>
    </row>
    <row r="1136" spans="1:7" ht="13.5">
      <c r="A1136" s="57"/>
      <c r="B1136" s="57"/>
      <c r="C1136" s="57"/>
      <c r="D1136" s="57"/>
      <c r="E1136" s="57"/>
      <c r="F1136" s="57"/>
      <c r="G1136" s="57"/>
    </row>
    <row r="1137" spans="1:7" ht="13.5">
      <c r="A1137" s="57"/>
      <c r="B1137" s="57"/>
      <c r="C1137" s="57"/>
      <c r="D1137" s="57"/>
      <c r="E1137" s="57"/>
      <c r="F1137" s="57"/>
      <c r="G1137" s="57"/>
    </row>
    <row r="1138" spans="1:7" ht="13.5">
      <c r="A1138" s="57"/>
      <c r="B1138" s="57"/>
      <c r="C1138" s="57"/>
      <c r="D1138" s="57"/>
      <c r="E1138" s="57"/>
      <c r="F1138" s="57"/>
      <c r="G1138" s="57"/>
    </row>
    <row r="1139" spans="1:7" ht="13.5">
      <c r="A1139" s="57"/>
      <c r="B1139" s="57"/>
      <c r="C1139" s="57"/>
      <c r="D1139" s="57"/>
      <c r="E1139" s="57"/>
      <c r="F1139" s="57"/>
      <c r="G1139" s="57"/>
    </row>
    <row r="1140" spans="1:7" ht="13.5">
      <c r="A1140" s="57"/>
      <c r="B1140" s="57"/>
      <c r="C1140" s="57"/>
      <c r="D1140" s="57"/>
      <c r="E1140" s="57"/>
      <c r="F1140" s="57"/>
      <c r="G1140" s="57"/>
    </row>
    <row r="1141" spans="1:7" ht="13.5">
      <c r="A1141" s="57"/>
      <c r="B1141" s="57"/>
      <c r="C1141" s="57"/>
      <c r="D1141" s="57"/>
      <c r="E1141" s="57"/>
      <c r="F1141" s="57"/>
      <c r="G1141" s="57"/>
    </row>
    <row r="1142" spans="1:7" ht="13.5">
      <c r="A1142" s="57"/>
      <c r="B1142" s="57"/>
      <c r="C1142" s="57"/>
      <c r="D1142" s="57"/>
      <c r="E1142" s="57"/>
      <c r="F1142" s="57"/>
      <c r="G1142" s="57"/>
    </row>
    <row r="1143" spans="1:7" ht="13.5">
      <c r="A1143" s="57"/>
      <c r="B1143" s="57"/>
      <c r="C1143" s="57"/>
      <c r="D1143" s="57"/>
      <c r="E1143" s="57"/>
      <c r="F1143" s="57"/>
      <c r="G1143" s="57"/>
    </row>
    <row r="1144" spans="1:7" ht="13.5">
      <c r="A1144" s="57"/>
      <c r="B1144" s="57"/>
      <c r="C1144" s="57"/>
      <c r="D1144" s="57"/>
      <c r="E1144" s="57"/>
      <c r="F1144" s="57"/>
      <c r="G1144" s="57"/>
    </row>
    <row r="1145" spans="1:7" ht="13.5">
      <c r="A1145" s="57"/>
      <c r="B1145" s="57"/>
      <c r="C1145" s="57"/>
      <c r="D1145" s="57"/>
      <c r="E1145" s="57"/>
      <c r="F1145" s="57"/>
      <c r="G1145" s="57"/>
    </row>
    <row r="1146" spans="1:7" ht="13.5">
      <c r="A1146" s="57"/>
      <c r="B1146" s="57"/>
      <c r="C1146" s="57"/>
      <c r="D1146" s="57"/>
      <c r="E1146" s="57"/>
      <c r="F1146" s="57"/>
      <c r="G1146" s="57"/>
    </row>
    <row r="1147" spans="1:7" ht="13.5">
      <c r="A1147" s="57"/>
      <c r="B1147" s="57"/>
      <c r="C1147" s="57"/>
      <c r="D1147" s="57"/>
      <c r="E1147" s="57"/>
      <c r="F1147" s="57"/>
      <c r="G1147" s="57"/>
    </row>
    <row r="1148" spans="1:7" ht="13.5">
      <c r="A1148" s="57"/>
      <c r="B1148" s="57"/>
      <c r="C1148" s="57"/>
      <c r="D1148" s="57"/>
      <c r="E1148" s="57"/>
      <c r="F1148" s="57"/>
      <c r="G1148" s="57"/>
    </row>
    <row r="1149" spans="1:7" ht="13.5">
      <c r="A1149" s="57"/>
      <c r="B1149" s="57"/>
      <c r="C1149" s="57"/>
      <c r="D1149" s="57"/>
      <c r="E1149" s="57"/>
      <c r="F1149" s="57"/>
      <c r="G1149" s="57"/>
    </row>
    <row r="1150" spans="1:7" ht="13.5">
      <c r="A1150" s="57"/>
      <c r="B1150" s="57"/>
      <c r="C1150" s="57"/>
      <c r="D1150" s="57"/>
      <c r="E1150" s="57"/>
      <c r="F1150" s="57"/>
      <c r="G1150" s="57"/>
    </row>
    <row r="1151" spans="1:7" ht="13.5">
      <c r="A1151" s="57"/>
      <c r="B1151" s="57"/>
      <c r="C1151" s="57"/>
      <c r="D1151" s="57"/>
      <c r="E1151" s="57"/>
      <c r="F1151" s="57"/>
      <c r="G1151" s="57"/>
    </row>
    <row r="1152" spans="1:7" ht="13.5">
      <c r="A1152" s="57"/>
      <c r="B1152" s="57"/>
      <c r="C1152" s="57"/>
      <c r="D1152" s="57"/>
      <c r="E1152" s="57"/>
      <c r="F1152" s="57"/>
      <c r="G1152" s="57"/>
    </row>
    <row r="1153" spans="1:7" ht="13.5">
      <c r="A1153" s="57"/>
      <c r="B1153" s="57"/>
      <c r="C1153" s="57"/>
      <c r="D1153" s="57"/>
      <c r="E1153" s="57"/>
      <c r="F1153" s="57"/>
      <c r="G1153" s="57"/>
    </row>
    <row r="1154" spans="1:7" ht="13.5">
      <c r="A1154" s="57"/>
      <c r="B1154" s="57"/>
      <c r="C1154" s="57"/>
      <c r="D1154" s="57"/>
      <c r="E1154" s="57"/>
      <c r="F1154" s="57"/>
      <c r="G1154" s="57"/>
    </row>
    <row r="1155" spans="1:7" ht="13.5">
      <c r="A1155" s="57"/>
      <c r="B1155" s="57"/>
      <c r="C1155" s="57"/>
      <c r="D1155" s="57"/>
      <c r="E1155" s="57"/>
      <c r="F1155" s="57"/>
      <c r="G1155" s="57"/>
    </row>
    <row r="1156" spans="1:7" ht="13.5">
      <c r="A1156" s="57"/>
      <c r="B1156" s="57"/>
      <c r="C1156" s="57"/>
      <c r="D1156" s="57"/>
      <c r="E1156" s="57"/>
      <c r="F1156" s="57"/>
      <c r="G1156" s="57"/>
    </row>
    <row r="1157" spans="1:7" ht="13.5">
      <c r="A1157" s="57"/>
      <c r="B1157" s="57"/>
      <c r="C1157" s="57"/>
      <c r="D1157" s="57"/>
      <c r="E1157" s="57"/>
      <c r="F1157" s="57"/>
      <c r="G1157" s="57"/>
    </row>
    <row r="1158" spans="1:7" ht="13.5">
      <c r="A1158" s="57"/>
      <c r="B1158" s="57"/>
      <c r="C1158" s="57"/>
      <c r="D1158" s="57"/>
      <c r="E1158" s="57"/>
      <c r="F1158" s="57"/>
      <c r="G1158" s="57"/>
    </row>
    <row r="1159" spans="1:7" ht="13.5">
      <c r="A1159" s="57"/>
      <c r="B1159" s="57"/>
      <c r="C1159" s="57"/>
      <c r="D1159" s="57"/>
      <c r="E1159" s="57"/>
      <c r="F1159" s="57"/>
      <c r="G1159" s="57"/>
    </row>
    <row r="1160" spans="1:7" ht="13.5">
      <c r="A1160" s="57"/>
      <c r="B1160" s="57"/>
      <c r="C1160" s="57"/>
      <c r="D1160" s="57"/>
      <c r="E1160" s="57"/>
      <c r="F1160" s="57"/>
      <c r="G1160" s="57"/>
    </row>
    <row r="1161" spans="1:7" ht="13.5">
      <c r="A1161" s="57"/>
      <c r="B1161" s="57"/>
      <c r="C1161" s="57"/>
      <c r="D1161" s="57"/>
      <c r="E1161" s="57"/>
      <c r="F1161" s="57"/>
      <c r="G1161" s="57"/>
    </row>
    <row r="1162" spans="1:7" ht="13.5">
      <c r="A1162" s="57"/>
      <c r="B1162" s="57"/>
      <c r="C1162" s="57"/>
      <c r="D1162" s="57"/>
      <c r="E1162" s="57"/>
      <c r="F1162" s="57"/>
      <c r="G1162" s="57"/>
    </row>
    <row r="1163" spans="1:7" ht="13.5">
      <c r="A1163" s="57"/>
      <c r="B1163" s="57"/>
      <c r="C1163" s="57"/>
      <c r="D1163" s="57"/>
      <c r="E1163" s="57"/>
      <c r="F1163" s="57"/>
      <c r="G1163" s="57"/>
    </row>
    <row r="1164" spans="1:7" ht="13.5">
      <c r="A1164" s="57"/>
      <c r="B1164" s="57"/>
      <c r="C1164" s="57"/>
      <c r="D1164" s="57"/>
      <c r="E1164" s="57"/>
      <c r="F1164" s="57"/>
      <c r="G1164" s="57"/>
    </row>
    <row r="1165" spans="1:7" ht="13.5">
      <c r="A1165" s="57"/>
      <c r="B1165" s="57"/>
      <c r="C1165" s="57"/>
      <c r="D1165" s="57"/>
      <c r="E1165" s="57"/>
      <c r="F1165" s="57"/>
      <c r="G1165" s="57"/>
    </row>
    <row r="1166" spans="1:7" ht="13.5">
      <c r="A1166" s="57"/>
      <c r="B1166" s="57"/>
      <c r="C1166" s="57"/>
      <c r="D1166" s="57"/>
      <c r="E1166" s="57"/>
      <c r="F1166" s="57"/>
      <c r="G1166" s="57"/>
    </row>
    <row r="1167" spans="1:7" ht="13.5">
      <c r="A1167" s="57"/>
      <c r="B1167" s="57"/>
      <c r="C1167" s="57"/>
      <c r="D1167" s="57"/>
      <c r="E1167" s="57"/>
      <c r="F1167" s="57"/>
      <c r="G1167" s="57"/>
    </row>
    <row r="1168" spans="1:7" ht="13.5">
      <c r="A1168" s="57"/>
      <c r="B1168" s="57"/>
      <c r="C1168" s="57"/>
      <c r="D1168" s="57"/>
      <c r="E1168" s="57"/>
      <c r="F1168" s="57"/>
      <c r="G1168" s="57"/>
    </row>
    <row r="1169" spans="1:7" ht="13.5">
      <c r="A1169" s="57"/>
      <c r="B1169" s="57"/>
      <c r="C1169" s="57"/>
      <c r="D1169" s="57"/>
      <c r="E1169" s="57"/>
      <c r="F1169" s="57"/>
      <c r="G1169" s="57"/>
    </row>
    <row r="1170" spans="1:7" ht="13.5">
      <c r="A1170" s="57"/>
      <c r="B1170" s="57"/>
      <c r="C1170" s="57"/>
      <c r="D1170" s="57"/>
      <c r="E1170" s="57"/>
      <c r="F1170" s="57"/>
      <c r="G1170" s="57"/>
    </row>
    <row r="1171" spans="1:7" ht="13.5">
      <c r="A1171" s="57"/>
      <c r="B1171" s="57"/>
      <c r="C1171" s="57"/>
      <c r="D1171" s="57"/>
      <c r="E1171" s="57"/>
      <c r="F1171" s="57"/>
      <c r="G1171" s="57"/>
    </row>
    <row r="1172" spans="1:7" ht="13.5">
      <c r="A1172" s="57"/>
      <c r="B1172" s="57"/>
      <c r="C1172" s="57"/>
      <c r="D1172" s="57"/>
      <c r="E1172" s="57"/>
      <c r="F1172" s="57"/>
      <c r="G1172" s="57"/>
    </row>
    <row r="1173" spans="1:7" ht="13.5">
      <c r="A1173" s="57"/>
      <c r="B1173" s="57"/>
      <c r="C1173" s="57"/>
      <c r="D1173" s="57"/>
      <c r="E1173" s="57"/>
      <c r="F1173" s="57"/>
      <c r="G1173" s="57"/>
    </row>
    <row r="1174" spans="1:7" ht="13.5">
      <c r="A1174" s="57"/>
      <c r="B1174" s="57"/>
      <c r="C1174" s="57"/>
      <c r="D1174" s="57"/>
      <c r="E1174" s="57"/>
      <c r="F1174" s="57"/>
      <c r="G1174" s="57"/>
    </row>
    <row r="1175" spans="1:7" ht="13.5">
      <c r="A1175" s="57"/>
      <c r="B1175" s="57"/>
      <c r="C1175" s="57"/>
      <c r="D1175" s="57"/>
      <c r="E1175" s="57"/>
      <c r="F1175" s="57"/>
      <c r="G1175" s="57"/>
    </row>
    <row r="1176" spans="1:7" ht="13.5">
      <c r="A1176" s="57"/>
      <c r="B1176" s="57"/>
      <c r="C1176" s="57"/>
      <c r="D1176" s="57"/>
      <c r="E1176" s="57"/>
      <c r="F1176" s="57"/>
      <c r="G1176" s="57"/>
    </row>
    <row r="1177" spans="1:7" ht="13.5">
      <c r="A1177" s="57"/>
      <c r="B1177" s="57"/>
      <c r="C1177" s="57"/>
      <c r="D1177" s="57"/>
      <c r="E1177" s="57"/>
      <c r="F1177" s="57"/>
      <c r="G1177" s="57"/>
    </row>
    <row r="1178" spans="1:7" ht="13.5">
      <c r="A1178" s="57"/>
      <c r="B1178" s="57"/>
      <c r="C1178" s="57"/>
      <c r="D1178" s="57"/>
      <c r="E1178" s="57"/>
      <c r="F1178" s="57"/>
      <c r="G1178" s="57"/>
    </row>
    <row r="1179" spans="1:7" ht="13.5">
      <c r="A1179" s="57"/>
      <c r="B1179" s="57"/>
      <c r="C1179" s="57"/>
      <c r="D1179" s="57"/>
      <c r="E1179" s="57"/>
      <c r="F1179" s="57"/>
      <c r="G1179" s="57"/>
    </row>
    <row r="1180" spans="1:7" ht="13.5">
      <c r="A1180" s="57"/>
      <c r="B1180" s="57"/>
      <c r="C1180" s="57"/>
      <c r="D1180" s="57"/>
      <c r="E1180" s="57"/>
      <c r="F1180" s="57"/>
      <c r="G1180" s="57"/>
    </row>
    <row r="1181" spans="1:7" ht="13.5">
      <c r="A1181" s="57"/>
      <c r="B1181" s="57"/>
      <c r="C1181" s="57"/>
      <c r="D1181" s="57"/>
      <c r="E1181" s="57"/>
      <c r="F1181" s="57"/>
      <c r="G1181" s="57"/>
    </row>
    <row r="1182" spans="1:7" ht="13.5">
      <c r="A1182" s="57"/>
      <c r="B1182" s="57"/>
      <c r="C1182" s="57"/>
      <c r="D1182" s="57"/>
      <c r="E1182" s="57"/>
      <c r="F1182" s="57"/>
      <c r="G1182" s="57"/>
    </row>
    <row r="1183" spans="1:7" ht="13.5">
      <c r="A1183" s="57"/>
      <c r="B1183" s="57"/>
      <c r="C1183" s="57"/>
      <c r="D1183" s="57"/>
      <c r="E1183" s="57"/>
      <c r="F1183" s="57"/>
      <c r="G1183" s="57"/>
    </row>
    <row r="1184" spans="1:7" ht="13.5">
      <c r="A1184" s="57"/>
      <c r="B1184" s="57"/>
      <c r="C1184" s="57"/>
      <c r="D1184" s="57"/>
      <c r="E1184" s="57"/>
      <c r="F1184" s="57"/>
      <c r="G1184" s="57"/>
    </row>
    <row r="1185" spans="1:7" ht="13.5">
      <c r="A1185" s="57"/>
      <c r="B1185" s="57"/>
      <c r="C1185" s="57"/>
      <c r="D1185" s="57"/>
      <c r="E1185" s="57"/>
      <c r="F1185" s="57"/>
      <c r="G1185" s="57"/>
    </row>
    <row r="1186" spans="1:7" ht="13.5">
      <c r="A1186" s="57"/>
      <c r="B1186" s="57"/>
      <c r="C1186" s="57"/>
      <c r="D1186" s="57"/>
      <c r="E1186" s="57"/>
      <c r="F1186" s="57"/>
      <c r="G1186" s="57"/>
    </row>
    <row r="1187" spans="1:7" ht="13.5">
      <c r="A1187" s="57"/>
      <c r="B1187" s="57"/>
      <c r="C1187" s="57"/>
      <c r="D1187" s="57"/>
      <c r="E1187" s="57"/>
      <c r="F1187" s="57"/>
      <c r="G1187" s="57"/>
    </row>
    <row r="1188" spans="1:7" ht="13.5">
      <c r="A1188" s="57"/>
      <c r="B1188" s="57"/>
      <c r="C1188" s="57"/>
      <c r="D1188" s="57"/>
      <c r="E1188" s="57"/>
      <c r="F1188" s="57"/>
      <c r="G1188" s="57"/>
    </row>
    <row r="1189" spans="1:7" ht="13.5">
      <c r="A1189" s="57"/>
      <c r="B1189" s="57"/>
      <c r="C1189" s="57"/>
      <c r="D1189" s="57"/>
      <c r="E1189" s="57"/>
      <c r="F1189" s="57"/>
      <c r="G1189" s="57"/>
    </row>
    <row r="1190" spans="1:7" ht="13.5">
      <c r="A1190" s="57"/>
      <c r="B1190" s="57"/>
      <c r="C1190" s="57"/>
      <c r="D1190" s="57"/>
      <c r="E1190" s="57"/>
      <c r="F1190" s="57"/>
      <c r="G1190" s="57"/>
    </row>
    <row r="1191" spans="1:7" ht="13.5">
      <c r="A1191" s="57"/>
      <c r="B1191" s="57"/>
      <c r="C1191" s="57"/>
      <c r="D1191" s="57"/>
      <c r="E1191" s="57"/>
      <c r="F1191" s="57"/>
      <c r="G1191" s="57"/>
    </row>
    <row r="1192" spans="1:7" ht="13.5">
      <c r="A1192" s="57"/>
      <c r="B1192" s="57"/>
      <c r="C1192" s="57"/>
      <c r="D1192" s="57"/>
      <c r="E1192" s="57"/>
      <c r="F1192" s="57"/>
      <c r="G1192" s="57"/>
    </row>
    <row r="1193" spans="1:7" ht="13.5">
      <c r="A1193" s="57"/>
      <c r="B1193" s="57"/>
      <c r="C1193" s="57"/>
      <c r="D1193" s="57"/>
      <c r="E1193" s="57"/>
      <c r="F1193" s="57"/>
      <c r="G1193" s="57"/>
    </row>
    <row r="1194" spans="1:7" ht="13.5">
      <c r="A1194" s="57"/>
      <c r="B1194" s="57"/>
      <c r="C1194" s="57"/>
      <c r="D1194" s="57"/>
      <c r="E1194" s="57"/>
      <c r="F1194" s="57"/>
      <c r="G1194" s="57"/>
    </row>
    <row r="1195" spans="1:7" ht="13.5">
      <c r="A1195" s="57"/>
      <c r="B1195" s="57"/>
      <c r="C1195" s="57"/>
      <c r="D1195" s="57"/>
      <c r="E1195" s="57"/>
      <c r="F1195" s="57"/>
      <c r="G1195" s="57"/>
    </row>
    <row r="1196" spans="1:7" ht="13.5">
      <c r="A1196" s="57"/>
      <c r="B1196" s="57"/>
      <c r="C1196" s="57"/>
      <c r="D1196" s="57"/>
      <c r="E1196" s="57"/>
      <c r="F1196" s="57"/>
      <c r="G1196" s="57"/>
    </row>
    <row r="1197" spans="1:7" ht="13.5">
      <c r="A1197" s="57"/>
      <c r="B1197" s="57"/>
      <c r="C1197" s="57"/>
      <c r="D1197" s="57"/>
      <c r="E1197" s="57"/>
      <c r="F1197" s="57"/>
      <c r="G1197" s="57"/>
    </row>
    <row r="1198" spans="1:7" ht="13.5">
      <c r="A1198" s="57"/>
      <c r="B1198" s="57"/>
      <c r="C1198" s="57"/>
      <c r="D1198" s="57"/>
      <c r="E1198" s="57"/>
      <c r="F1198" s="57"/>
      <c r="G1198" s="57"/>
    </row>
    <row r="1199" spans="1:7" ht="13.5">
      <c r="A1199" s="57"/>
      <c r="B1199" s="57"/>
      <c r="C1199" s="57"/>
      <c r="D1199" s="57"/>
      <c r="E1199" s="57"/>
      <c r="F1199" s="57"/>
      <c r="G1199" s="57"/>
    </row>
    <row r="1200" spans="1:7" ht="13.5">
      <c r="A1200" s="57"/>
      <c r="B1200" s="57"/>
      <c r="C1200" s="57"/>
      <c r="D1200" s="57"/>
      <c r="E1200" s="57"/>
      <c r="F1200" s="57"/>
      <c r="G1200" s="57"/>
    </row>
    <row r="1201" spans="1:7" ht="13.5">
      <c r="A1201" s="57"/>
      <c r="B1201" s="57"/>
      <c r="C1201" s="57"/>
      <c r="D1201" s="57"/>
      <c r="E1201" s="57"/>
      <c r="F1201" s="57"/>
      <c r="G1201" s="57"/>
    </row>
    <row r="1202" spans="1:7" ht="13.5">
      <c r="A1202" s="57"/>
      <c r="B1202" s="57"/>
      <c r="C1202" s="57"/>
      <c r="D1202" s="57"/>
      <c r="E1202" s="57"/>
      <c r="F1202" s="57"/>
      <c r="G1202" s="57"/>
    </row>
    <row r="1203" spans="1:7" ht="13.5">
      <c r="A1203" s="57"/>
      <c r="B1203" s="57"/>
      <c r="C1203" s="57"/>
      <c r="D1203" s="57"/>
      <c r="E1203" s="57"/>
      <c r="F1203" s="57"/>
      <c r="G1203" s="57"/>
    </row>
    <row r="1204" spans="1:7" ht="13.5">
      <c r="A1204" s="57"/>
      <c r="B1204" s="57"/>
      <c r="C1204" s="57"/>
      <c r="D1204" s="57"/>
      <c r="E1204" s="57"/>
      <c r="F1204" s="57"/>
      <c r="G1204" s="57"/>
    </row>
    <row r="1205" spans="1:7" ht="13.5">
      <c r="A1205" s="57"/>
      <c r="B1205" s="57"/>
      <c r="C1205" s="57"/>
      <c r="D1205" s="57"/>
      <c r="E1205" s="57"/>
      <c r="F1205" s="57"/>
      <c r="G1205" s="57"/>
    </row>
    <row r="1206" spans="1:7" ht="13.5">
      <c r="A1206" s="57"/>
      <c r="B1206" s="57"/>
      <c r="C1206" s="57"/>
      <c r="D1206" s="57"/>
      <c r="E1206" s="57"/>
      <c r="F1206" s="57"/>
      <c r="G1206" s="57"/>
    </row>
    <row r="1207" spans="1:7" ht="13.5">
      <c r="A1207" s="57"/>
      <c r="B1207" s="57"/>
      <c r="C1207" s="57"/>
      <c r="D1207" s="57"/>
      <c r="E1207" s="57"/>
      <c r="F1207" s="57"/>
      <c r="G1207" s="57"/>
    </row>
    <row r="1208" spans="1:7" ht="13.5">
      <c r="A1208" s="57"/>
      <c r="B1208" s="57"/>
      <c r="C1208" s="57"/>
      <c r="D1208" s="57"/>
      <c r="E1208" s="57"/>
      <c r="F1208" s="57"/>
      <c r="G1208" s="57"/>
    </row>
    <row r="1209" spans="1:7" ht="13.5">
      <c r="A1209" s="57"/>
      <c r="B1209" s="57"/>
      <c r="C1209" s="57"/>
      <c r="D1209" s="57"/>
      <c r="E1209" s="57"/>
      <c r="F1209" s="57"/>
      <c r="G1209" s="57"/>
    </row>
    <row r="1210" spans="1:7" ht="13.5">
      <c r="A1210" s="57"/>
      <c r="B1210" s="57"/>
      <c r="C1210" s="57"/>
      <c r="D1210" s="57"/>
      <c r="E1210" s="57"/>
      <c r="F1210" s="57"/>
      <c r="G1210" s="57"/>
    </row>
    <row r="1211" spans="1:7" ht="13.5">
      <c r="A1211" s="57"/>
      <c r="B1211" s="57"/>
      <c r="C1211" s="57"/>
      <c r="D1211" s="57"/>
      <c r="E1211" s="57"/>
      <c r="F1211" s="57"/>
      <c r="G1211" s="57"/>
    </row>
    <row r="1212" spans="1:7" ht="13.5">
      <c r="A1212" s="57"/>
      <c r="B1212" s="57"/>
      <c r="C1212" s="57"/>
      <c r="D1212" s="57"/>
      <c r="E1212" s="57"/>
      <c r="F1212" s="57"/>
      <c r="G1212" s="57"/>
    </row>
    <row r="1213" spans="1:7" ht="13.5">
      <c r="A1213" s="57"/>
      <c r="B1213" s="57"/>
      <c r="C1213" s="57"/>
      <c r="D1213" s="57"/>
      <c r="E1213" s="57"/>
      <c r="F1213" s="57"/>
      <c r="G1213" s="57"/>
    </row>
    <row r="1214" spans="1:7" ht="13.5">
      <c r="A1214" s="57"/>
      <c r="B1214" s="57"/>
      <c r="C1214" s="57"/>
      <c r="D1214" s="57"/>
      <c r="E1214" s="57"/>
      <c r="F1214" s="57"/>
      <c r="G1214" s="57"/>
    </row>
    <row r="1215" spans="1:7" ht="13.5">
      <c r="A1215" s="57"/>
      <c r="B1215" s="57"/>
      <c r="C1215" s="57"/>
      <c r="D1215" s="57"/>
      <c r="E1215" s="57"/>
      <c r="F1215" s="57"/>
      <c r="G1215" s="57"/>
    </row>
    <row r="1216" spans="1:7" ht="13.5">
      <c r="A1216" s="57"/>
      <c r="B1216" s="57"/>
      <c r="C1216" s="57"/>
      <c r="D1216" s="57"/>
      <c r="E1216" s="57"/>
      <c r="F1216" s="57"/>
      <c r="G1216" s="57"/>
    </row>
    <row r="1217" spans="1:7" ht="13.5">
      <c r="A1217" s="57"/>
      <c r="B1217" s="57"/>
      <c r="C1217" s="57"/>
      <c r="D1217" s="57"/>
      <c r="E1217" s="57"/>
      <c r="F1217" s="57"/>
      <c r="G1217" s="57"/>
    </row>
    <row r="1218" spans="1:7" ht="13.5">
      <c r="A1218" s="57"/>
      <c r="B1218" s="57"/>
      <c r="C1218" s="57"/>
      <c r="D1218" s="57"/>
      <c r="E1218" s="57"/>
      <c r="F1218" s="57"/>
      <c r="G1218" s="57"/>
    </row>
    <row r="1219" spans="1:7" ht="13.5">
      <c r="A1219" s="57"/>
      <c r="B1219" s="57"/>
      <c r="C1219" s="57"/>
      <c r="D1219" s="57"/>
      <c r="E1219" s="57"/>
      <c r="F1219" s="57"/>
      <c r="G1219" s="57"/>
    </row>
    <row r="1220" spans="1:7" ht="13.5">
      <c r="A1220" s="57"/>
      <c r="B1220" s="57"/>
      <c r="C1220" s="57"/>
      <c r="D1220" s="57"/>
      <c r="E1220" s="57"/>
      <c r="F1220" s="57"/>
      <c r="G1220" s="57"/>
    </row>
    <row r="1221" spans="1:7" ht="13.5">
      <c r="A1221" s="57"/>
      <c r="B1221" s="57"/>
      <c r="C1221" s="57"/>
      <c r="D1221" s="57"/>
      <c r="E1221" s="57"/>
      <c r="F1221" s="57"/>
      <c r="G1221" s="57"/>
    </row>
    <row r="1222" spans="1:7" ht="13.5">
      <c r="A1222" s="57"/>
      <c r="B1222" s="57"/>
      <c r="C1222" s="57"/>
      <c r="D1222" s="57"/>
      <c r="E1222" s="57"/>
      <c r="F1222" s="57"/>
      <c r="G1222" s="57"/>
    </row>
    <row r="1223" spans="1:7" ht="13.5">
      <c r="A1223" s="57"/>
      <c r="B1223" s="57"/>
      <c r="C1223" s="57"/>
      <c r="D1223" s="57"/>
      <c r="E1223" s="57"/>
      <c r="F1223" s="57"/>
      <c r="G1223" s="57"/>
    </row>
    <row r="1224" spans="1:7" ht="13.5">
      <c r="A1224" s="57"/>
      <c r="B1224" s="57"/>
      <c r="C1224" s="57"/>
      <c r="D1224" s="57"/>
      <c r="E1224" s="57"/>
      <c r="F1224" s="57"/>
      <c r="G1224" s="57"/>
    </row>
    <row r="1225" spans="1:7" ht="13.5">
      <c r="A1225" s="57"/>
      <c r="B1225" s="57"/>
      <c r="C1225" s="57"/>
      <c r="D1225" s="57"/>
      <c r="E1225" s="57"/>
      <c r="F1225" s="57"/>
      <c r="G1225" s="57"/>
    </row>
    <row r="1226" spans="1:7" ht="13.5">
      <c r="A1226" s="57"/>
      <c r="B1226" s="57"/>
      <c r="C1226" s="57"/>
      <c r="D1226" s="57"/>
      <c r="E1226" s="57"/>
      <c r="F1226" s="57"/>
      <c r="G1226" s="57"/>
    </row>
    <row r="1227" spans="1:7" ht="13.5">
      <c r="A1227" s="57"/>
      <c r="B1227" s="57"/>
      <c r="C1227" s="57"/>
      <c r="D1227" s="57"/>
      <c r="E1227" s="57"/>
      <c r="F1227" s="57"/>
      <c r="G1227" s="57"/>
    </row>
    <row r="1228" spans="1:7" ht="13.5">
      <c r="A1228" s="57"/>
      <c r="B1228" s="57"/>
      <c r="C1228" s="57"/>
      <c r="D1228" s="57"/>
      <c r="E1228" s="57"/>
      <c r="F1228" s="57"/>
      <c r="G1228" s="57"/>
    </row>
    <row r="1229" spans="1:7" ht="13.5">
      <c r="A1229" s="57"/>
      <c r="B1229" s="57"/>
      <c r="C1229" s="57"/>
      <c r="D1229" s="57"/>
      <c r="E1229" s="57"/>
      <c r="F1229" s="57"/>
      <c r="G1229" s="57"/>
    </row>
    <row r="1230" spans="1:7" ht="13.5">
      <c r="A1230" s="57"/>
      <c r="B1230" s="57"/>
      <c r="C1230" s="57"/>
      <c r="D1230" s="57"/>
      <c r="E1230" s="57"/>
      <c r="F1230" s="57"/>
      <c r="G1230" s="57"/>
    </row>
    <row r="1231" spans="1:7" ht="13.5">
      <c r="A1231" s="57"/>
      <c r="B1231" s="57"/>
      <c r="C1231" s="57"/>
      <c r="D1231" s="57"/>
      <c r="E1231" s="57"/>
      <c r="F1231" s="57"/>
      <c r="G1231" s="57"/>
    </row>
    <row r="1232" spans="1:7" ht="13.5">
      <c r="A1232" s="57"/>
      <c r="B1232" s="57"/>
      <c r="C1232" s="57"/>
      <c r="D1232" s="57"/>
      <c r="E1232" s="57"/>
      <c r="F1232" s="57"/>
      <c r="G1232" s="57"/>
    </row>
    <row r="1233" spans="1:7" ht="13.5">
      <c r="A1233" s="57"/>
      <c r="B1233" s="57"/>
      <c r="C1233" s="57"/>
      <c r="D1233" s="57"/>
      <c r="E1233" s="57"/>
      <c r="F1233" s="57"/>
      <c r="G1233" s="57"/>
    </row>
    <row r="1234" spans="1:7" ht="13.5">
      <c r="A1234" s="57"/>
      <c r="B1234" s="57"/>
      <c r="C1234" s="57"/>
      <c r="D1234" s="57"/>
      <c r="E1234" s="57"/>
      <c r="F1234" s="57"/>
      <c r="G1234" s="57"/>
    </row>
    <row r="1235" spans="1:7" ht="13.5">
      <c r="A1235" s="57"/>
      <c r="B1235" s="57"/>
      <c r="C1235" s="57"/>
      <c r="D1235" s="57"/>
      <c r="E1235" s="57"/>
      <c r="F1235" s="57"/>
      <c r="G1235" s="57"/>
    </row>
    <row r="1236" spans="1:7" ht="13.5">
      <c r="A1236" s="57"/>
      <c r="B1236" s="57"/>
      <c r="C1236" s="57"/>
      <c r="D1236" s="57"/>
      <c r="E1236" s="57"/>
      <c r="F1236" s="57"/>
      <c r="G1236" s="57"/>
    </row>
    <row r="1237" spans="1:7" ht="13.5">
      <c r="A1237" s="57"/>
      <c r="B1237" s="57"/>
      <c r="C1237" s="57"/>
      <c r="D1237" s="57"/>
      <c r="E1237" s="57"/>
      <c r="F1237" s="57"/>
      <c r="G1237" s="57"/>
    </row>
    <row r="1238" spans="1:7" ht="13.5">
      <c r="A1238" s="57"/>
      <c r="B1238" s="57"/>
      <c r="C1238" s="57"/>
      <c r="D1238" s="57"/>
      <c r="E1238" s="57"/>
      <c r="F1238" s="57"/>
      <c r="G1238" s="57"/>
    </row>
    <row r="1239" spans="1:7" ht="13.5">
      <c r="A1239" s="57"/>
      <c r="B1239" s="57"/>
      <c r="C1239" s="57"/>
      <c r="D1239" s="57"/>
      <c r="E1239" s="57"/>
      <c r="F1239" s="57"/>
      <c r="G1239" s="57"/>
    </row>
    <row r="1240" spans="1:7" ht="13.5">
      <c r="A1240" s="57"/>
      <c r="B1240" s="57"/>
      <c r="C1240" s="57"/>
      <c r="D1240" s="57"/>
      <c r="E1240" s="57"/>
      <c r="F1240" s="57"/>
      <c r="G1240" s="57"/>
    </row>
    <row r="1241" spans="1:7" ht="13.5">
      <c r="A1241" s="57"/>
      <c r="B1241" s="57"/>
      <c r="C1241" s="57"/>
      <c r="D1241" s="57"/>
      <c r="E1241" s="57"/>
      <c r="F1241" s="57"/>
      <c r="G1241" s="57"/>
    </row>
    <row r="1242" spans="1:7" ht="13.5">
      <c r="A1242" s="57"/>
      <c r="B1242" s="57"/>
      <c r="C1242" s="57"/>
      <c r="D1242" s="57"/>
      <c r="E1242" s="57"/>
      <c r="F1242" s="57"/>
      <c r="G1242" s="57"/>
    </row>
    <row r="1243" spans="1:7" ht="13.5">
      <c r="A1243" s="57"/>
      <c r="B1243" s="57"/>
      <c r="C1243" s="57"/>
      <c r="D1243" s="57"/>
      <c r="E1243" s="57"/>
      <c r="F1243" s="57"/>
      <c r="G1243" s="57"/>
    </row>
    <row r="1244" spans="1:7" ht="13.5">
      <c r="A1244" s="57"/>
      <c r="B1244" s="57"/>
      <c r="C1244" s="57"/>
      <c r="D1244" s="57"/>
      <c r="E1244" s="57"/>
      <c r="F1244" s="57"/>
      <c r="G1244" s="57"/>
    </row>
    <row r="1245" spans="1:7" ht="13.5">
      <c r="A1245" s="57"/>
      <c r="B1245" s="57"/>
      <c r="C1245" s="57"/>
      <c r="D1245" s="57"/>
      <c r="E1245" s="57"/>
      <c r="F1245" s="57"/>
      <c r="G1245" s="57"/>
    </row>
    <row r="1246" spans="1:7" ht="13.5">
      <c r="A1246" s="57"/>
      <c r="B1246" s="57"/>
      <c r="C1246" s="57"/>
      <c r="D1246" s="57"/>
      <c r="E1246" s="57"/>
      <c r="F1246" s="57"/>
      <c r="G1246" s="57"/>
    </row>
    <row r="1247" spans="1:7" ht="13.5">
      <c r="A1247" s="57"/>
      <c r="B1247" s="57"/>
      <c r="C1247" s="57"/>
      <c r="D1247" s="57"/>
      <c r="E1247" s="57"/>
      <c r="F1247" s="57"/>
      <c r="G1247" s="57"/>
    </row>
    <row r="1248" spans="1:7" ht="13.5">
      <c r="A1248" s="57"/>
      <c r="B1248" s="57"/>
      <c r="C1248" s="57"/>
      <c r="D1248" s="57"/>
      <c r="E1248" s="57"/>
      <c r="F1248" s="57"/>
      <c r="G1248" s="57"/>
    </row>
    <row r="1249" spans="1:7" ht="13.5">
      <c r="A1249" s="57"/>
      <c r="B1249" s="57"/>
      <c r="C1249" s="57"/>
      <c r="D1249" s="57"/>
      <c r="E1249" s="57"/>
      <c r="F1249" s="57"/>
      <c r="G1249" s="57"/>
    </row>
    <row r="1250" spans="1:7" ht="13.5">
      <c r="A1250" s="57"/>
      <c r="B1250" s="57"/>
      <c r="C1250" s="57"/>
      <c r="D1250" s="57"/>
      <c r="E1250" s="57"/>
      <c r="F1250" s="57"/>
      <c r="G1250" s="57"/>
    </row>
    <row r="1251" spans="1:7" ht="13.5">
      <c r="A1251" s="57"/>
      <c r="B1251" s="57"/>
      <c r="C1251" s="57"/>
      <c r="D1251" s="57"/>
      <c r="E1251" s="57"/>
      <c r="F1251" s="57"/>
      <c r="G1251" s="57"/>
    </row>
    <row r="1252" spans="1:7" ht="13.5">
      <c r="A1252" s="57"/>
      <c r="B1252" s="57"/>
      <c r="C1252" s="57"/>
      <c r="D1252" s="57"/>
      <c r="E1252" s="57"/>
      <c r="F1252" s="57"/>
      <c r="G1252" s="57"/>
    </row>
    <row r="1253" spans="1:7" ht="13.5">
      <c r="A1253" s="57"/>
      <c r="B1253" s="57"/>
      <c r="C1253" s="57"/>
      <c r="D1253" s="57"/>
      <c r="E1253" s="57"/>
      <c r="F1253" s="57"/>
      <c r="G1253" s="57"/>
    </row>
    <row r="1254" spans="1:7" ht="13.5">
      <c r="A1254" s="57"/>
      <c r="B1254" s="57"/>
      <c r="C1254" s="57"/>
      <c r="D1254" s="57"/>
      <c r="E1254" s="57"/>
      <c r="F1254" s="57"/>
      <c r="G1254" s="57"/>
    </row>
    <row r="1255" spans="1:7" ht="13.5">
      <c r="A1255" s="57"/>
      <c r="B1255" s="57"/>
      <c r="C1255" s="57"/>
      <c r="D1255" s="57"/>
      <c r="E1255" s="57"/>
      <c r="F1255" s="57"/>
      <c r="G1255" s="57"/>
    </row>
    <row r="1256" spans="1:7" ht="13.5">
      <c r="A1256" s="57"/>
      <c r="B1256" s="57"/>
      <c r="C1256" s="57"/>
      <c r="D1256" s="57"/>
      <c r="E1256" s="57"/>
      <c r="F1256" s="57"/>
      <c r="G1256" s="57"/>
    </row>
    <row r="1257" spans="1:7" ht="13.5">
      <c r="A1257" s="57"/>
      <c r="B1257" s="57"/>
      <c r="C1257" s="57"/>
      <c r="D1257" s="57"/>
      <c r="E1257" s="57"/>
      <c r="F1257" s="57"/>
      <c r="G1257" s="57"/>
    </row>
    <row r="1258" spans="1:7" ht="13.5">
      <c r="A1258" s="57"/>
      <c r="B1258" s="57"/>
      <c r="C1258" s="57"/>
      <c r="D1258" s="57"/>
      <c r="E1258" s="57"/>
      <c r="F1258" s="57"/>
      <c r="G1258" s="57"/>
    </row>
    <row r="1259" spans="1:7" ht="13.5">
      <c r="A1259" s="57"/>
      <c r="B1259" s="57"/>
      <c r="C1259" s="57"/>
      <c r="D1259" s="57"/>
      <c r="E1259" s="57"/>
      <c r="F1259" s="57"/>
      <c r="G1259" s="57"/>
    </row>
    <row r="1260" spans="1:7" ht="13.5">
      <c r="A1260" s="57"/>
      <c r="B1260" s="57"/>
      <c r="C1260" s="57"/>
      <c r="D1260" s="57"/>
      <c r="E1260" s="57"/>
      <c r="F1260" s="57"/>
      <c r="G1260" s="57"/>
    </row>
    <row r="1261" spans="1:7" ht="13.5">
      <c r="A1261" s="57"/>
      <c r="B1261" s="57"/>
      <c r="C1261" s="57"/>
      <c r="D1261" s="57"/>
      <c r="E1261" s="57"/>
      <c r="F1261" s="57"/>
      <c r="G1261" s="57"/>
    </row>
    <row r="1262" spans="1:7" ht="13.5">
      <c r="A1262" s="57"/>
      <c r="B1262" s="57"/>
      <c r="C1262" s="57"/>
      <c r="D1262" s="57"/>
      <c r="E1262" s="57"/>
      <c r="F1262" s="57"/>
      <c r="G1262" s="57"/>
    </row>
    <row r="1263" spans="1:7" ht="13.5">
      <c r="A1263" s="57"/>
      <c r="B1263" s="57"/>
      <c r="C1263" s="57"/>
      <c r="D1263" s="57"/>
      <c r="E1263" s="57"/>
      <c r="F1263" s="57"/>
      <c r="G1263" s="57"/>
    </row>
    <row r="1264" spans="1:7" ht="13.5">
      <c r="A1264" s="57"/>
      <c r="B1264" s="57"/>
      <c r="C1264" s="57"/>
      <c r="D1264" s="57"/>
      <c r="E1264" s="57"/>
      <c r="F1264" s="57"/>
      <c r="G1264" s="57"/>
    </row>
    <row r="1265" spans="1:7" ht="13.5">
      <c r="A1265" s="57"/>
      <c r="B1265" s="57"/>
      <c r="C1265" s="57"/>
      <c r="D1265" s="57"/>
      <c r="E1265" s="57"/>
      <c r="F1265" s="57"/>
      <c r="G1265" s="57"/>
    </row>
    <row r="1266" spans="1:7" ht="13.5">
      <c r="A1266" s="57"/>
      <c r="B1266" s="57"/>
      <c r="C1266" s="57"/>
      <c r="D1266" s="57"/>
      <c r="E1266" s="57"/>
      <c r="F1266" s="57"/>
      <c r="G1266" s="57"/>
    </row>
    <row r="1267" spans="1:7" ht="13.5">
      <c r="A1267" s="57"/>
      <c r="B1267" s="57"/>
      <c r="C1267" s="57"/>
      <c r="D1267" s="57"/>
      <c r="E1267" s="57"/>
      <c r="F1267" s="57"/>
      <c r="G1267" s="57"/>
    </row>
    <row r="1268" spans="1:7" ht="13.5">
      <c r="A1268" s="57"/>
      <c r="B1268" s="57"/>
      <c r="C1268" s="57"/>
      <c r="D1268" s="57"/>
      <c r="E1268" s="57"/>
      <c r="F1268" s="57"/>
      <c r="G1268" s="57"/>
    </row>
    <row r="1269" spans="1:7" ht="13.5">
      <c r="A1269" s="57"/>
      <c r="B1269" s="57"/>
      <c r="C1269" s="57"/>
      <c r="D1269" s="57"/>
      <c r="E1269" s="57"/>
      <c r="F1269" s="57"/>
      <c r="G1269" s="57"/>
    </row>
    <row r="1270" spans="1:7" ht="13.5">
      <c r="A1270" s="57"/>
      <c r="B1270" s="57"/>
      <c r="C1270" s="57"/>
      <c r="D1270" s="57"/>
      <c r="E1270" s="57"/>
      <c r="F1270" s="57"/>
      <c r="G1270" s="57"/>
    </row>
    <row r="1271" spans="1:7" ht="13.5">
      <c r="A1271" s="57"/>
      <c r="B1271" s="57"/>
      <c r="C1271" s="57"/>
      <c r="D1271" s="57"/>
      <c r="E1271" s="57"/>
      <c r="F1271" s="57"/>
      <c r="G1271" s="57"/>
    </row>
  </sheetData>
  <sheetProtection/>
  <mergeCells count="10">
    <mergeCell ref="E1081:F1081"/>
    <mergeCell ref="E1082:F1082"/>
    <mergeCell ref="B8:C8"/>
    <mergeCell ref="A1080:D1081"/>
    <mergeCell ref="A6:G6"/>
    <mergeCell ref="A1:G1"/>
    <mergeCell ref="A2:G2"/>
    <mergeCell ref="A4:G4"/>
    <mergeCell ref="A5:G5"/>
    <mergeCell ref="E1080:F1080"/>
  </mergeCells>
  <printOptions horizontalCentered="1"/>
  <pageMargins left="0.31496062992125984" right="0.2362204724409449" top="0.2362204724409449" bottom="0.3937007874015748" header="0.15748031496062992" footer="0.15748031496062992"/>
  <pageSetup firstPageNumber="443" useFirstPageNumber="1" fitToHeight="100" fitToWidth="1" horizontalDpi="600" verticalDpi="600" orientation="portrait" scale="5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8"/>
  <sheetViews>
    <sheetView zoomScale="75" zoomScaleNormal="75" zoomScalePageLayoutView="0" workbookViewId="0" topLeftCell="A1">
      <pane ySplit="9" topLeftCell="A10" activePane="bottomLeft" state="frozen"/>
      <selection pane="topLeft" activeCell="F812" sqref="F812"/>
      <selection pane="bottomLeft" activeCell="A2" sqref="A2:E2"/>
    </sheetView>
  </sheetViews>
  <sheetFormatPr defaultColWidth="13.00390625" defaultRowHeight="12.75"/>
  <cols>
    <col min="1" max="1" width="23.140625" style="11" customWidth="1"/>
    <col min="2" max="2" width="57.00390625" style="11" customWidth="1"/>
    <col min="3" max="3" width="20.00390625" style="12" customWidth="1"/>
    <col min="4" max="4" width="20.00390625" style="11" customWidth="1"/>
    <col min="5" max="5" width="18.140625" style="11" customWidth="1"/>
    <col min="6" max="233" width="13.00390625" style="11" customWidth="1"/>
    <col min="234" max="234" width="9.421875" style="11" customWidth="1"/>
    <col min="235" max="235" width="16.421875" style="11" bestFit="1" customWidth="1"/>
    <col min="236" max="236" width="47.421875" style="11" bestFit="1" customWidth="1"/>
    <col min="237" max="252" width="15.8515625" style="11" customWidth="1"/>
    <col min="253" max="16384" width="13.00390625" style="11" customWidth="1"/>
  </cols>
  <sheetData>
    <row r="1" spans="1:5" s="3" customFormat="1" ht="15" customHeight="1">
      <c r="A1" s="261" t="s">
        <v>3839</v>
      </c>
      <c r="B1" s="261"/>
      <c r="C1" s="261"/>
      <c r="D1" s="261"/>
      <c r="E1" s="261"/>
    </row>
    <row r="2" spans="1:5" s="3" customFormat="1" ht="15" customHeight="1">
      <c r="A2" s="259"/>
      <c r="B2" s="259"/>
      <c r="C2" s="259"/>
      <c r="D2" s="259"/>
      <c r="E2" s="259"/>
    </row>
    <row r="3" spans="1:5" s="3" customFormat="1" ht="15" customHeight="1">
      <c r="A3" s="13"/>
      <c r="B3" s="13"/>
      <c r="C3" s="13"/>
      <c r="D3" s="13"/>
      <c r="E3" s="13"/>
    </row>
    <row r="4" spans="1:5" s="3" customFormat="1" ht="15" customHeight="1">
      <c r="A4" s="260" t="s">
        <v>3838</v>
      </c>
      <c r="B4" s="260"/>
      <c r="C4" s="260"/>
      <c r="D4" s="260"/>
      <c r="E4" s="260"/>
    </row>
    <row r="5" spans="1:5" s="3" customFormat="1" ht="15" customHeight="1">
      <c r="A5" s="260" t="s">
        <v>1185</v>
      </c>
      <c r="B5" s="260"/>
      <c r="C5" s="260"/>
      <c r="D5" s="260"/>
      <c r="E5" s="260"/>
    </row>
    <row r="6" spans="1:5" s="3" customFormat="1" ht="15" customHeight="1">
      <c r="A6" s="260" t="s">
        <v>1160</v>
      </c>
      <c r="B6" s="260"/>
      <c r="C6" s="260"/>
      <c r="D6" s="260"/>
      <c r="E6" s="260"/>
    </row>
    <row r="7" spans="1:5" s="3" customFormat="1" ht="13.5">
      <c r="A7" s="1"/>
      <c r="B7" s="1"/>
      <c r="C7" s="1"/>
      <c r="D7" s="1"/>
      <c r="E7" s="29" t="s">
        <v>1346</v>
      </c>
    </row>
    <row r="8" spans="1:5" s="6" customFormat="1" ht="74.25" customHeight="1">
      <c r="A8" s="53" t="s">
        <v>3841</v>
      </c>
      <c r="B8" s="53" t="s">
        <v>3842</v>
      </c>
      <c r="C8" s="32" t="s">
        <v>1158</v>
      </c>
      <c r="D8" s="32" t="s">
        <v>1157</v>
      </c>
      <c r="E8" s="32" t="s">
        <v>1159</v>
      </c>
    </row>
    <row r="9" spans="1:5" s="8" customFormat="1" ht="25.5" customHeight="1">
      <c r="A9" s="42"/>
      <c r="B9" s="42"/>
      <c r="C9" s="42" t="s">
        <v>3825</v>
      </c>
      <c r="D9" s="42" t="s">
        <v>3824</v>
      </c>
      <c r="E9" s="42" t="s">
        <v>1155</v>
      </c>
    </row>
    <row r="10" spans="1:5" s="19" customFormat="1" ht="12.75">
      <c r="A10" s="30" t="s">
        <v>1122</v>
      </c>
      <c r="B10" s="15"/>
      <c r="C10" s="16"/>
      <c r="D10" s="17"/>
      <c r="E10" s="16"/>
    </row>
    <row r="11" spans="1:5" s="19" customFormat="1" ht="12.75">
      <c r="A11" s="15" t="s">
        <v>2721</v>
      </c>
      <c r="B11" s="15" t="s">
        <v>2722</v>
      </c>
      <c r="C11" s="34">
        <v>200000</v>
      </c>
      <c r="D11" s="34">
        <v>0</v>
      </c>
      <c r="E11" s="34">
        <f aca="true" t="shared" si="0" ref="E11:E42">+C11-D11</f>
        <v>200000</v>
      </c>
    </row>
    <row r="12" spans="1:5" s="19" customFormat="1" ht="12.75">
      <c r="A12" s="15" t="s">
        <v>2723</v>
      </c>
      <c r="B12" s="15" t="s">
        <v>2724</v>
      </c>
      <c r="C12" s="16">
        <v>4080</v>
      </c>
      <c r="D12" s="18">
        <v>0</v>
      </c>
      <c r="E12" s="16">
        <f t="shared" si="0"/>
        <v>4080</v>
      </c>
    </row>
    <row r="13" spans="1:5" s="19" customFormat="1" ht="12.75">
      <c r="A13" s="15" t="s">
        <v>2725</v>
      </c>
      <c r="B13" s="15" t="s">
        <v>2726</v>
      </c>
      <c r="C13" s="16">
        <v>49795</v>
      </c>
      <c r="D13" s="18">
        <v>0</v>
      </c>
      <c r="E13" s="16">
        <f t="shared" si="0"/>
        <v>49795</v>
      </c>
    </row>
    <row r="14" spans="1:5" s="19" customFormat="1" ht="12.75">
      <c r="A14" s="15" t="s">
        <v>2727</v>
      </c>
      <c r="B14" s="15" t="s">
        <v>2728</v>
      </c>
      <c r="C14" s="16">
        <v>85133.95</v>
      </c>
      <c r="D14" s="18">
        <v>0</v>
      </c>
      <c r="E14" s="16">
        <f t="shared" si="0"/>
        <v>85133.95</v>
      </c>
    </row>
    <row r="15" spans="1:5" s="19" customFormat="1" ht="12.75">
      <c r="A15" s="15" t="s">
        <v>2729</v>
      </c>
      <c r="B15" s="15" t="s">
        <v>2730</v>
      </c>
      <c r="C15" s="16">
        <v>4228.5</v>
      </c>
      <c r="D15" s="18">
        <v>0</v>
      </c>
      <c r="E15" s="16">
        <f t="shared" si="0"/>
        <v>4228.5</v>
      </c>
    </row>
    <row r="16" spans="1:5" s="19" customFormat="1" ht="12.75">
      <c r="A16" s="15" t="s">
        <v>2731</v>
      </c>
      <c r="B16" s="15" t="s">
        <v>2732</v>
      </c>
      <c r="C16" s="16">
        <v>26500</v>
      </c>
      <c r="D16" s="18">
        <v>0</v>
      </c>
      <c r="E16" s="16">
        <f t="shared" si="0"/>
        <v>26500</v>
      </c>
    </row>
    <row r="17" spans="1:5" s="19" customFormat="1" ht="12.75">
      <c r="A17" s="15" t="s">
        <v>2733</v>
      </c>
      <c r="B17" s="15" t="s">
        <v>2734</v>
      </c>
      <c r="C17" s="16">
        <v>400000</v>
      </c>
      <c r="D17" s="18">
        <v>0</v>
      </c>
      <c r="E17" s="16">
        <f t="shared" si="0"/>
        <v>400000</v>
      </c>
    </row>
    <row r="18" spans="1:5" s="19" customFormat="1" ht="12.75">
      <c r="A18" s="15" t="s">
        <v>2735</v>
      </c>
      <c r="B18" s="15" t="s">
        <v>2736</v>
      </c>
      <c r="C18" s="16">
        <v>2002.13</v>
      </c>
      <c r="D18" s="18">
        <v>0</v>
      </c>
      <c r="E18" s="16">
        <f t="shared" si="0"/>
        <v>2002.13</v>
      </c>
    </row>
    <row r="19" spans="1:5" s="19" customFormat="1" ht="12.75">
      <c r="A19" s="15" t="s">
        <v>2747</v>
      </c>
      <c r="B19" s="15" t="s">
        <v>2748</v>
      </c>
      <c r="C19" s="16">
        <v>1232342.7</v>
      </c>
      <c r="D19" s="18">
        <v>0</v>
      </c>
      <c r="E19" s="16">
        <f t="shared" si="0"/>
        <v>1232342.7</v>
      </c>
    </row>
    <row r="20" spans="1:5" s="19" customFormat="1" ht="12.75">
      <c r="A20" s="15" t="s">
        <v>2749</v>
      </c>
      <c r="B20" s="15" t="s">
        <v>2750</v>
      </c>
      <c r="C20" s="16">
        <v>267401.18</v>
      </c>
      <c r="D20" s="18">
        <v>0</v>
      </c>
      <c r="E20" s="16">
        <f t="shared" si="0"/>
        <v>267401.18</v>
      </c>
    </row>
    <row r="21" spans="1:5" s="19" customFormat="1" ht="12.75">
      <c r="A21" s="15" t="s">
        <v>2751</v>
      </c>
      <c r="B21" s="15" t="s">
        <v>2752</v>
      </c>
      <c r="C21" s="16">
        <v>24000</v>
      </c>
      <c r="D21" s="18">
        <v>0</v>
      </c>
      <c r="E21" s="16">
        <f t="shared" si="0"/>
        <v>24000</v>
      </c>
    </row>
    <row r="22" spans="1:5" s="19" customFormat="1" ht="12.75">
      <c r="A22" s="15" t="s">
        <v>2753</v>
      </c>
      <c r="B22" s="15" t="s">
        <v>2754</v>
      </c>
      <c r="C22" s="16">
        <v>507475</v>
      </c>
      <c r="D22" s="18">
        <v>0</v>
      </c>
      <c r="E22" s="16">
        <f t="shared" si="0"/>
        <v>507475</v>
      </c>
    </row>
    <row r="23" spans="1:5" s="19" customFormat="1" ht="12.75">
      <c r="A23" s="15" t="s">
        <v>2755</v>
      </c>
      <c r="B23" s="15" t="s">
        <v>2756</v>
      </c>
      <c r="C23" s="16">
        <v>69000</v>
      </c>
      <c r="D23" s="18">
        <v>0</v>
      </c>
      <c r="E23" s="16">
        <f t="shared" si="0"/>
        <v>69000</v>
      </c>
    </row>
    <row r="24" spans="1:5" s="19" customFormat="1" ht="12.75">
      <c r="A24" s="15" t="s">
        <v>2757</v>
      </c>
      <c r="B24" s="15" t="s">
        <v>2758</v>
      </c>
      <c r="C24" s="16">
        <v>1651.4</v>
      </c>
      <c r="D24" s="18">
        <v>0</v>
      </c>
      <c r="E24" s="16">
        <f t="shared" si="0"/>
        <v>1651.4</v>
      </c>
    </row>
    <row r="25" spans="1:5" s="19" customFormat="1" ht="12.75">
      <c r="A25" s="15" t="s">
        <v>2759</v>
      </c>
      <c r="B25" s="15" t="s">
        <v>2760</v>
      </c>
      <c r="C25" s="16">
        <v>14400</v>
      </c>
      <c r="D25" s="18">
        <v>0</v>
      </c>
      <c r="E25" s="16">
        <f t="shared" si="0"/>
        <v>14400</v>
      </c>
    </row>
    <row r="26" spans="1:5" s="19" customFormat="1" ht="12.75">
      <c r="A26" s="15" t="s">
        <v>2761</v>
      </c>
      <c r="B26" s="15" t="s">
        <v>2762</v>
      </c>
      <c r="C26" s="16">
        <v>314812.5</v>
      </c>
      <c r="D26" s="18">
        <v>0</v>
      </c>
      <c r="E26" s="16">
        <f t="shared" si="0"/>
        <v>314812.5</v>
      </c>
    </row>
    <row r="27" spans="1:5" s="19" customFormat="1" ht="12.75">
      <c r="A27" s="15" t="s">
        <v>2763</v>
      </c>
      <c r="B27" s="15" t="s">
        <v>2764</v>
      </c>
      <c r="C27" s="16">
        <v>16109.41</v>
      </c>
      <c r="D27" s="18">
        <v>0</v>
      </c>
      <c r="E27" s="16">
        <f t="shared" si="0"/>
        <v>16109.41</v>
      </c>
    </row>
    <row r="28" spans="1:5" s="19" customFormat="1" ht="12.75">
      <c r="A28" s="15" t="s">
        <v>2765</v>
      </c>
      <c r="B28" s="15" t="s">
        <v>2766</v>
      </c>
      <c r="C28" s="16">
        <v>32000</v>
      </c>
      <c r="D28" s="18">
        <v>0</v>
      </c>
      <c r="E28" s="16">
        <f t="shared" si="0"/>
        <v>32000</v>
      </c>
    </row>
    <row r="29" spans="1:5" s="19" customFormat="1" ht="12.75">
      <c r="A29" s="15" t="s">
        <v>2793</v>
      </c>
      <c r="B29" s="15" t="s">
        <v>2794</v>
      </c>
      <c r="C29" s="16">
        <v>18381.6</v>
      </c>
      <c r="D29" s="18">
        <v>0</v>
      </c>
      <c r="E29" s="16">
        <f t="shared" si="0"/>
        <v>18381.6</v>
      </c>
    </row>
    <row r="30" spans="1:5" s="19" customFormat="1" ht="12.75">
      <c r="A30" s="15" t="s">
        <v>2795</v>
      </c>
      <c r="B30" s="15" t="s">
        <v>2796</v>
      </c>
      <c r="C30" s="16">
        <v>110000</v>
      </c>
      <c r="D30" s="18">
        <v>0</v>
      </c>
      <c r="E30" s="16">
        <f t="shared" si="0"/>
        <v>110000</v>
      </c>
    </row>
    <row r="31" spans="1:5" s="19" customFormat="1" ht="12.75">
      <c r="A31" s="15" t="s">
        <v>2797</v>
      </c>
      <c r="B31" s="15" t="s">
        <v>2798</v>
      </c>
      <c r="C31" s="16">
        <v>142232</v>
      </c>
      <c r="D31" s="18">
        <v>0</v>
      </c>
      <c r="E31" s="16">
        <f t="shared" si="0"/>
        <v>142232</v>
      </c>
    </row>
    <row r="32" spans="1:5" s="19" customFormat="1" ht="12.75">
      <c r="A32" s="15" t="s">
        <v>2799</v>
      </c>
      <c r="B32" s="15" t="s">
        <v>2800</v>
      </c>
      <c r="C32" s="16">
        <v>30850</v>
      </c>
      <c r="D32" s="18">
        <v>0</v>
      </c>
      <c r="E32" s="16">
        <f t="shared" si="0"/>
        <v>30850</v>
      </c>
    </row>
    <row r="33" spans="1:5" s="19" customFormat="1" ht="12.75">
      <c r="A33" s="15" t="s">
        <v>2808</v>
      </c>
      <c r="B33" s="15" t="s">
        <v>2809</v>
      </c>
      <c r="C33" s="16">
        <v>734923.16</v>
      </c>
      <c r="D33" s="18">
        <v>0</v>
      </c>
      <c r="E33" s="16">
        <f t="shared" si="0"/>
        <v>734923.16</v>
      </c>
    </row>
    <row r="34" spans="1:5" s="19" customFormat="1" ht="12.75">
      <c r="A34" s="15" t="s">
        <v>2810</v>
      </c>
      <c r="B34" s="15" t="s">
        <v>2811</v>
      </c>
      <c r="C34" s="16">
        <v>37290</v>
      </c>
      <c r="D34" s="18">
        <v>0</v>
      </c>
      <c r="E34" s="16">
        <f t="shared" si="0"/>
        <v>37290</v>
      </c>
    </row>
    <row r="35" spans="1:5" s="19" customFormat="1" ht="12.75">
      <c r="A35" s="15" t="s">
        <v>2812</v>
      </c>
      <c r="B35" s="15" t="s">
        <v>2813</v>
      </c>
      <c r="C35" s="16">
        <v>19000</v>
      </c>
      <c r="D35" s="18">
        <v>0</v>
      </c>
      <c r="E35" s="16">
        <f t="shared" si="0"/>
        <v>19000</v>
      </c>
    </row>
    <row r="36" spans="1:5" s="19" customFormat="1" ht="12.75">
      <c r="A36" s="15" t="s">
        <v>2814</v>
      </c>
      <c r="B36" s="15" t="s">
        <v>2815</v>
      </c>
      <c r="C36" s="16">
        <v>40075.2</v>
      </c>
      <c r="D36" s="18">
        <v>0</v>
      </c>
      <c r="E36" s="16">
        <f t="shared" si="0"/>
        <v>40075.2</v>
      </c>
    </row>
    <row r="37" spans="1:5" s="19" customFormat="1" ht="12.75">
      <c r="A37" s="15" t="s">
        <v>2816</v>
      </c>
      <c r="B37" s="15" t="s">
        <v>2817</v>
      </c>
      <c r="C37" s="16">
        <v>21650</v>
      </c>
      <c r="D37" s="18">
        <v>0</v>
      </c>
      <c r="E37" s="16">
        <f t="shared" si="0"/>
        <v>21650</v>
      </c>
    </row>
    <row r="38" spans="1:5" s="19" customFormat="1" ht="12.75">
      <c r="A38" s="15" t="s">
        <v>2820</v>
      </c>
      <c r="B38" s="15" t="s">
        <v>2821</v>
      </c>
      <c r="C38" s="16">
        <v>843368.94</v>
      </c>
      <c r="D38" s="18">
        <v>0</v>
      </c>
      <c r="E38" s="16">
        <f t="shared" si="0"/>
        <v>843368.94</v>
      </c>
    </row>
    <row r="39" spans="1:5" s="19" customFormat="1" ht="12.75">
      <c r="A39" s="15" t="s">
        <v>2822</v>
      </c>
      <c r="B39" s="15" t="s">
        <v>2823</v>
      </c>
      <c r="C39" s="16">
        <v>110000</v>
      </c>
      <c r="D39" s="18">
        <v>0</v>
      </c>
      <c r="E39" s="16">
        <f t="shared" si="0"/>
        <v>110000</v>
      </c>
    </row>
    <row r="40" spans="1:5" s="19" customFormat="1" ht="12.75">
      <c r="A40" s="15" t="s">
        <v>2824</v>
      </c>
      <c r="B40" s="15" t="s">
        <v>2825</v>
      </c>
      <c r="C40" s="16">
        <v>11300</v>
      </c>
      <c r="D40" s="18">
        <v>0</v>
      </c>
      <c r="E40" s="16">
        <f t="shared" si="0"/>
        <v>11300</v>
      </c>
    </row>
    <row r="41" spans="1:5" s="19" customFormat="1" ht="12.75">
      <c r="A41" s="15" t="s">
        <v>2826</v>
      </c>
      <c r="B41" s="15" t="s">
        <v>2827</v>
      </c>
      <c r="C41" s="16">
        <v>58328</v>
      </c>
      <c r="D41" s="18">
        <v>0</v>
      </c>
      <c r="E41" s="16">
        <f t="shared" si="0"/>
        <v>58328</v>
      </c>
    </row>
    <row r="42" spans="1:5" s="19" customFormat="1" ht="12.75">
      <c r="A42" s="15" t="s">
        <v>2828</v>
      </c>
      <c r="B42" s="15" t="s">
        <v>2829</v>
      </c>
      <c r="C42" s="16">
        <v>176672</v>
      </c>
      <c r="D42" s="18">
        <v>0</v>
      </c>
      <c r="E42" s="16">
        <f t="shared" si="0"/>
        <v>176672</v>
      </c>
    </row>
    <row r="43" spans="1:5" s="19" customFormat="1" ht="12.75">
      <c r="A43" s="15" t="s">
        <v>2830</v>
      </c>
      <c r="B43" s="15" t="s">
        <v>2831</v>
      </c>
      <c r="C43" s="16">
        <v>53130</v>
      </c>
      <c r="D43" s="18">
        <v>0</v>
      </c>
      <c r="E43" s="16">
        <f aca="true" t="shared" si="1" ref="E43:E74">+C43-D43</f>
        <v>53130</v>
      </c>
    </row>
    <row r="44" spans="1:5" s="19" customFormat="1" ht="12.75">
      <c r="A44" s="15" t="s">
        <v>2832</v>
      </c>
      <c r="B44" s="15" t="s">
        <v>2833</v>
      </c>
      <c r="C44" s="16">
        <v>34542.5</v>
      </c>
      <c r="D44" s="18">
        <v>0</v>
      </c>
      <c r="E44" s="16">
        <f t="shared" si="1"/>
        <v>34542.5</v>
      </c>
    </row>
    <row r="45" spans="1:5" s="19" customFormat="1" ht="12.75">
      <c r="A45" s="15" t="s">
        <v>2844</v>
      </c>
      <c r="B45" s="15" t="s">
        <v>2845</v>
      </c>
      <c r="C45" s="16">
        <v>17700</v>
      </c>
      <c r="D45" s="18">
        <v>0</v>
      </c>
      <c r="E45" s="16">
        <f t="shared" si="1"/>
        <v>17700</v>
      </c>
    </row>
    <row r="46" spans="1:5" s="19" customFormat="1" ht="12.75">
      <c r="A46" s="15" t="s">
        <v>2850</v>
      </c>
      <c r="B46" s="15" t="s">
        <v>2851</v>
      </c>
      <c r="C46" s="16">
        <v>6043.25</v>
      </c>
      <c r="D46" s="18">
        <v>0</v>
      </c>
      <c r="E46" s="16">
        <f t="shared" si="1"/>
        <v>6043.25</v>
      </c>
    </row>
    <row r="47" spans="1:5" s="19" customFormat="1" ht="12.75">
      <c r="A47" s="15" t="s">
        <v>2852</v>
      </c>
      <c r="B47" s="15" t="s">
        <v>2853</v>
      </c>
      <c r="C47" s="16">
        <v>25618</v>
      </c>
      <c r="D47" s="18">
        <v>0</v>
      </c>
      <c r="E47" s="16">
        <f t="shared" si="1"/>
        <v>25618</v>
      </c>
    </row>
    <row r="48" spans="1:5" s="19" customFormat="1" ht="12.75">
      <c r="A48" s="15" t="s">
        <v>2854</v>
      </c>
      <c r="B48" s="15" t="s">
        <v>2855</v>
      </c>
      <c r="C48" s="16">
        <v>3</v>
      </c>
      <c r="D48" s="16">
        <v>3</v>
      </c>
      <c r="E48" s="18">
        <v>0</v>
      </c>
    </row>
    <row r="49" spans="1:5" s="19" customFormat="1" ht="12.75">
      <c r="A49" s="15" t="s">
        <v>2856</v>
      </c>
      <c r="B49" s="15" t="s">
        <v>2857</v>
      </c>
      <c r="C49" s="16">
        <v>50</v>
      </c>
      <c r="D49" s="18">
        <v>0</v>
      </c>
      <c r="E49" s="16">
        <f t="shared" si="1"/>
        <v>50</v>
      </c>
    </row>
    <row r="50" spans="1:5" s="19" customFormat="1" ht="12.75">
      <c r="A50" s="15" t="s">
        <v>2858</v>
      </c>
      <c r="B50" s="15" t="s">
        <v>2859</v>
      </c>
      <c r="C50" s="16">
        <v>29469.2</v>
      </c>
      <c r="D50" s="18">
        <v>0</v>
      </c>
      <c r="E50" s="16">
        <f t="shared" si="1"/>
        <v>29469.2</v>
      </c>
    </row>
    <row r="51" spans="1:5" s="19" customFormat="1" ht="12.75">
      <c r="A51" s="15" t="s">
        <v>2860</v>
      </c>
      <c r="B51" s="15" t="s">
        <v>2861</v>
      </c>
      <c r="C51" s="16">
        <v>5175</v>
      </c>
      <c r="D51" s="18">
        <v>0</v>
      </c>
      <c r="E51" s="16">
        <f t="shared" si="1"/>
        <v>5175</v>
      </c>
    </row>
    <row r="52" spans="1:5" s="19" customFormat="1" ht="12.75">
      <c r="A52" s="15" t="s">
        <v>2868</v>
      </c>
      <c r="B52" s="15" t="s">
        <v>2869</v>
      </c>
      <c r="C52" s="16">
        <v>180000</v>
      </c>
      <c r="D52" s="18">
        <v>0</v>
      </c>
      <c r="E52" s="16">
        <f t="shared" si="1"/>
        <v>180000</v>
      </c>
    </row>
    <row r="53" spans="1:5" s="19" customFormat="1" ht="12.75">
      <c r="A53" s="15" t="s">
        <v>2870</v>
      </c>
      <c r="B53" s="15" t="s">
        <v>2871</v>
      </c>
      <c r="C53" s="16">
        <v>9430</v>
      </c>
      <c r="D53" s="18">
        <v>0</v>
      </c>
      <c r="E53" s="16">
        <f t="shared" si="1"/>
        <v>9430</v>
      </c>
    </row>
    <row r="54" spans="1:5" s="19" customFormat="1" ht="12.75">
      <c r="A54" s="15" t="s">
        <v>2872</v>
      </c>
      <c r="B54" s="15" t="s">
        <v>2873</v>
      </c>
      <c r="C54" s="16">
        <v>6612.5</v>
      </c>
      <c r="D54" s="18">
        <v>0</v>
      </c>
      <c r="E54" s="16">
        <f t="shared" si="1"/>
        <v>6612.5</v>
      </c>
    </row>
    <row r="55" spans="1:5" s="19" customFormat="1" ht="12.75">
      <c r="A55" s="15" t="s">
        <v>2874</v>
      </c>
      <c r="B55" s="15" t="s">
        <v>2875</v>
      </c>
      <c r="C55" s="16">
        <v>10150</v>
      </c>
      <c r="D55" s="18">
        <v>0</v>
      </c>
      <c r="E55" s="16">
        <f t="shared" si="1"/>
        <v>10150</v>
      </c>
    </row>
    <row r="56" spans="1:5" s="19" customFormat="1" ht="12.75">
      <c r="A56" s="15" t="s">
        <v>2888</v>
      </c>
      <c r="B56" s="15" t="s">
        <v>2889</v>
      </c>
      <c r="C56" s="16">
        <v>14973</v>
      </c>
      <c r="D56" s="18">
        <v>0</v>
      </c>
      <c r="E56" s="16">
        <f t="shared" si="1"/>
        <v>14973</v>
      </c>
    </row>
    <row r="57" spans="1:5" s="19" customFormat="1" ht="12.75">
      <c r="A57" s="15" t="s">
        <v>2893</v>
      </c>
      <c r="B57" s="15" t="s">
        <v>2894</v>
      </c>
      <c r="C57" s="16">
        <v>8280</v>
      </c>
      <c r="D57" s="18">
        <v>0</v>
      </c>
      <c r="E57" s="16">
        <f t="shared" si="1"/>
        <v>8280</v>
      </c>
    </row>
    <row r="58" spans="1:5" s="19" customFormat="1" ht="12.75">
      <c r="A58" s="15" t="s">
        <v>2895</v>
      </c>
      <c r="B58" s="15" t="s">
        <v>2896</v>
      </c>
      <c r="C58" s="16">
        <v>62699.95</v>
      </c>
      <c r="D58" s="18">
        <v>0</v>
      </c>
      <c r="E58" s="16">
        <f t="shared" si="1"/>
        <v>62699.95</v>
      </c>
    </row>
    <row r="59" spans="1:5" s="19" customFormat="1" ht="12.75">
      <c r="A59" s="15" t="s">
        <v>2897</v>
      </c>
      <c r="B59" s="15" t="s">
        <v>2898</v>
      </c>
      <c r="C59" s="16">
        <v>886650</v>
      </c>
      <c r="D59" s="18">
        <v>0</v>
      </c>
      <c r="E59" s="16">
        <f t="shared" si="1"/>
        <v>886650</v>
      </c>
    </row>
    <row r="60" spans="1:5" s="19" customFormat="1" ht="12.75">
      <c r="A60" s="15" t="s">
        <v>2901</v>
      </c>
      <c r="B60" s="15" t="s">
        <v>2902</v>
      </c>
      <c r="C60" s="16">
        <v>13000</v>
      </c>
      <c r="D60" s="18">
        <v>0</v>
      </c>
      <c r="E60" s="16">
        <f t="shared" si="1"/>
        <v>13000</v>
      </c>
    </row>
    <row r="61" spans="1:5" s="19" customFormat="1" ht="12.75">
      <c r="A61" s="15" t="s">
        <v>2903</v>
      </c>
      <c r="B61" s="15" t="s">
        <v>2904</v>
      </c>
      <c r="C61" s="16">
        <v>26496</v>
      </c>
      <c r="D61" s="18">
        <v>0</v>
      </c>
      <c r="E61" s="16">
        <f t="shared" si="1"/>
        <v>26496</v>
      </c>
    </row>
    <row r="62" spans="1:5" s="19" customFormat="1" ht="12.75">
      <c r="A62" s="15" t="s">
        <v>2905</v>
      </c>
      <c r="B62" s="15" t="s">
        <v>2906</v>
      </c>
      <c r="C62" s="16">
        <v>3000</v>
      </c>
      <c r="D62" s="18">
        <v>0</v>
      </c>
      <c r="E62" s="16">
        <f t="shared" si="1"/>
        <v>3000</v>
      </c>
    </row>
    <row r="63" spans="1:5" s="19" customFormat="1" ht="12.75">
      <c r="A63" s="15" t="s">
        <v>856</v>
      </c>
      <c r="B63" s="15" t="s">
        <v>857</v>
      </c>
      <c r="C63" s="16">
        <v>38100</v>
      </c>
      <c r="D63" s="18">
        <v>0</v>
      </c>
      <c r="E63" s="16">
        <f t="shared" si="1"/>
        <v>38100</v>
      </c>
    </row>
    <row r="64" spans="1:5" s="19" customFormat="1" ht="12.75">
      <c r="A64" s="15" t="s">
        <v>858</v>
      </c>
      <c r="B64" s="15" t="s">
        <v>859</v>
      </c>
      <c r="C64" s="16">
        <v>50000</v>
      </c>
      <c r="D64" s="18">
        <v>0</v>
      </c>
      <c r="E64" s="16">
        <f t="shared" si="1"/>
        <v>50000</v>
      </c>
    </row>
    <row r="65" spans="1:5" s="19" customFormat="1" ht="12.75">
      <c r="A65" s="15" t="s">
        <v>864</v>
      </c>
      <c r="B65" s="15" t="s">
        <v>865</v>
      </c>
      <c r="C65" s="16">
        <v>15524</v>
      </c>
      <c r="D65" s="18">
        <v>0</v>
      </c>
      <c r="E65" s="16">
        <f t="shared" si="1"/>
        <v>15524</v>
      </c>
    </row>
    <row r="66" spans="1:5" s="19" customFormat="1" ht="12.75">
      <c r="A66" s="15" t="s">
        <v>866</v>
      </c>
      <c r="B66" s="15" t="s">
        <v>867</v>
      </c>
      <c r="C66" s="16">
        <v>378350</v>
      </c>
      <c r="D66" s="18">
        <v>0</v>
      </c>
      <c r="E66" s="16">
        <f t="shared" si="1"/>
        <v>378350</v>
      </c>
    </row>
    <row r="67" spans="1:5" s="19" customFormat="1" ht="12.75">
      <c r="A67" s="15" t="s">
        <v>868</v>
      </c>
      <c r="B67" s="15" t="s">
        <v>869</v>
      </c>
      <c r="C67" s="16">
        <v>33856</v>
      </c>
      <c r="D67" s="18">
        <v>0</v>
      </c>
      <c r="E67" s="16">
        <f t="shared" si="1"/>
        <v>33856</v>
      </c>
    </row>
    <row r="68" spans="1:5" s="19" customFormat="1" ht="12.75">
      <c r="A68" s="15" t="s">
        <v>870</v>
      </c>
      <c r="B68" s="15" t="s">
        <v>871</v>
      </c>
      <c r="C68" s="16">
        <v>16731.54</v>
      </c>
      <c r="D68" s="18">
        <v>0</v>
      </c>
      <c r="E68" s="16">
        <f t="shared" si="1"/>
        <v>16731.54</v>
      </c>
    </row>
    <row r="69" spans="1:5" s="19" customFormat="1" ht="12.75">
      <c r="A69" s="15" t="s">
        <v>872</v>
      </c>
      <c r="B69" s="15" t="s">
        <v>873</v>
      </c>
      <c r="C69" s="16">
        <v>4898</v>
      </c>
      <c r="D69" s="18">
        <v>0</v>
      </c>
      <c r="E69" s="16">
        <f t="shared" si="1"/>
        <v>4898</v>
      </c>
    </row>
    <row r="70" spans="1:5" s="19" customFormat="1" ht="12.75">
      <c r="A70" s="15" t="s">
        <v>878</v>
      </c>
      <c r="B70" s="15" t="s">
        <v>879</v>
      </c>
      <c r="C70" s="16">
        <v>154366.5</v>
      </c>
      <c r="D70" s="18">
        <v>0</v>
      </c>
      <c r="E70" s="16">
        <f t="shared" si="1"/>
        <v>154366.5</v>
      </c>
    </row>
    <row r="71" spans="1:5" s="19" customFormat="1" ht="12.75">
      <c r="A71" s="15" t="s">
        <v>882</v>
      </c>
      <c r="B71" s="15" t="s">
        <v>883</v>
      </c>
      <c r="C71" s="16">
        <v>2000</v>
      </c>
      <c r="D71" s="18">
        <v>0</v>
      </c>
      <c r="E71" s="16">
        <f t="shared" si="1"/>
        <v>2000</v>
      </c>
    </row>
    <row r="72" spans="1:5" s="19" customFormat="1" ht="12.75">
      <c r="A72" s="15" t="s">
        <v>884</v>
      </c>
      <c r="B72" s="15" t="s">
        <v>885</v>
      </c>
      <c r="C72" s="16">
        <v>2000.5</v>
      </c>
      <c r="D72" s="18">
        <v>0</v>
      </c>
      <c r="E72" s="16">
        <f t="shared" si="1"/>
        <v>2000.5</v>
      </c>
    </row>
    <row r="73" spans="1:5" s="19" customFormat="1" ht="12.75">
      <c r="A73" s="15" t="s">
        <v>886</v>
      </c>
      <c r="B73" s="15" t="s">
        <v>887</v>
      </c>
      <c r="C73" s="16">
        <v>13975</v>
      </c>
      <c r="D73" s="18">
        <v>0</v>
      </c>
      <c r="E73" s="16">
        <f t="shared" si="1"/>
        <v>13975</v>
      </c>
    </row>
    <row r="74" spans="1:5" s="19" customFormat="1" ht="12.75">
      <c r="A74" s="15" t="s">
        <v>888</v>
      </c>
      <c r="B74" s="15" t="s">
        <v>889</v>
      </c>
      <c r="C74" s="16">
        <v>300000</v>
      </c>
      <c r="D74" s="18">
        <v>0</v>
      </c>
      <c r="E74" s="16">
        <f t="shared" si="1"/>
        <v>300000</v>
      </c>
    </row>
    <row r="75" spans="1:5" s="19" customFormat="1" ht="12.75">
      <c r="A75" s="15" t="s">
        <v>906</v>
      </c>
      <c r="B75" s="15" t="s">
        <v>907</v>
      </c>
      <c r="C75" s="16">
        <v>28750</v>
      </c>
      <c r="D75" s="18">
        <v>0</v>
      </c>
      <c r="E75" s="16">
        <f aca="true" t="shared" si="2" ref="E75:E97">+C75-D75</f>
        <v>28750</v>
      </c>
    </row>
    <row r="76" spans="1:5" s="19" customFormat="1" ht="12.75">
      <c r="A76" s="15" t="s">
        <v>908</v>
      </c>
      <c r="B76" s="15" t="s">
        <v>909</v>
      </c>
      <c r="C76" s="16">
        <v>23057.5</v>
      </c>
      <c r="D76" s="18">
        <v>0</v>
      </c>
      <c r="E76" s="16">
        <f t="shared" si="2"/>
        <v>23057.5</v>
      </c>
    </row>
    <row r="77" spans="1:5" s="19" customFormat="1" ht="12.75">
      <c r="A77" s="15" t="s">
        <v>910</v>
      </c>
      <c r="B77" s="15" t="s">
        <v>911</v>
      </c>
      <c r="C77" s="16">
        <v>650000</v>
      </c>
      <c r="D77" s="18">
        <v>0</v>
      </c>
      <c r="E77" s="16">
        <f t="shared" si="2"/>
        <v>650000</v>
      </c>
    </row>
    <row r="78" spans="1:5" s="19" customFormat="1" ht="12.75">
      <c r="A78" s="15" t="s">
        <v>912</v>
      </c>
      <c r="B78" s="15" t="s">
        <v>913</v>
      </c>
      <c r="C78" s="16">
        <v>30360</v>
      </c>
      <c r="D78" s="18">
        <v>0</v>
      </c>
      <c r="E78" s="16">
        <f t="shared" si="2"/>
        <v>30360</v>
      </c>
    </row>
    <row r="79" spans="1:5" s="19" customFormat="1" ht="12.75">
      <c r="A79" s="15" t="s">
        <v>922</v>
      </c>
      <c r="B79" s="15" t="s">
        <v>923</v>
      </c>
      <c r="C79" s="16">
        <v>9493.41</v>
      </c>
      <c r="D79" s="18">
        <v>0</v>
      </c>
      <c r="E79" s="16">
        <f t="shared" si="2"/>
        <v>9493.41</v>
      </c>
    </row>
    <row r="80" spans="1:5" s="19" customFormat="1" ht="12.75">
      <c r="A80" s="15" t="s">
        <v>924</v>
      </c>
      <c r="B80" s="15" t="s">
        <v>925</v>
      </c>
      <c r="C80" s="16">
        <v>50000</v>
      </c>
      <c r="D80" s="18">
        <v>0</v>
      </c>
      <c r="E80" s="16">
        <f t="shared" si="2"/>
        <v>50000</v>
      </c>
    </row>
    <row r="81" spans="1:5" s="19" customFormat="1" ht="12.75">
      <c r="A81" s="15" t="s">
        <v>926</v>
      </c>
      <c r="B81" s="15" t="s">
        <v>927</v>
      </c>
      <c r="C81" s="16">
        <v>100000</v>
      </c>
      <c r="D81" s="18">
        <v>0</v>
      </c>
      <c r="E81" s="16">
        <f t="shared" si="2"/>
        <v>100000</v>
      </c>
    </row>
    <row r="82" spans="1:5" s="19" customFormat="1" ht="12.75">
      <c r="A82" s="15" t="s">
        <v>928</v>
      </c>
      <c r="B82" s="15" t="s">
        <v>929</v>
      </c>
      <c r="C82" s="16">
        <v>99926.37</v>
      </c>
      <c r="D82" s="18">
        <v>0</v>
      </c>
      <c r="E82" s="16">
        <f t="shared" si="2"/>
        <v>99926.37</v>
      </c>
    </row>
    <row r="83" spans="1:5" s="19" customFormat="1" ht="12.75">
      <c r="A83" s="15" t="s">
        <v>930</v>
      </c>
      <c r="B83" s="15" t="s">
        <v>931</v>
      </c>
      <c r="C83" s="16">
        <v>39928</v>
      </c>
      <c r="D83" s="18">
        <v>0</v>
      </c>
      <c r="E83" s="16">
        <f t="shared" si="2"/>
        <v>39928</v>
      </c>
    </row>
    <row r="84" spans="1:5" s="19" customFormat="1" ht="12.75">
      <c r="A84" s="15" t="s">
        <v>940</v>
      </c>
      <c r="B84" s="15" t="s">
        <v>941</v>
      </c>
      <c r="C84" s="16">
        <v>20000</v>
      </c>
      <c r="D84" s="18">
        <v>0</v>
      </c>
      <c r="E84" s="16">
        <f t="shared" si="2"/>
        <v>20000</v>
      </c>
    </row>
    <row r="85" spans="1:5" s="19" customFormat="1" ht="12.75">
      <c r="A85" s="15" t="s">
        <v>942</v>
      </c>
      <c r="B85" s="15" t="s">
        <v>943</v>
      </c>
      <c r="C85" s="16">
        <v>14996.62</v>
      </c>
      <c r="D85" s="18">
        <v>0</v>
      </c>
      <c r="E85" s="16">
        <f t="shared" si="2"/>
        <v>14996.62</v>
      </c>
    </row>
    <row r="86" spans="1:5" s="19" customFormat="1" ht="12.75">
      <c r="A86" s="15" t="s">
        <v>944</v>
      </c>
      <c r="B86" s="15" t="s">
        <v>945</v>
      </c>
      <c r="C86" s="16">
        <v>49980.43</v>
      </c>
      <c r="D86" s="18">
        <v>0</v>
      </c>
      <c r="E86" s="16">
        <f t="shared" si="2"/>
        <v>49980.43</v>
      </c>
    </row>
    <row r="87" spans="1:5" s="19" customFormat="1" ht="12.75">
      <c r="A87" s="15" t="s">
        <v>946</v>
      </c>
      <c r="B87" s="15" t="s">
        <v>947</v>
      </c>
      <c r="C87" s="16">
        <v>500000</v>
      </c>
      <c r="D87" s="18">
        <v>0</v>
      </c>
      <c r="E87" s="16">
        <f t="shared" si="2"/>
        <v>500000</v>
      </c>
    </row>
    <row r="88" spans="1:5" s="19" customFormat="1" ht="12.75">
      <c r="A88" s="15" t="s">
        <v>948</v>
      </c>
      <c r="B88" s="15" t="s">
        <v>949</v>
      </c>
      <c r="C88" s="16">
        <v>30000</v>
      </c>
      <c r="D88" s="18">
        <v>0</v>
      </c>
      <c r="E88" s="16">
        <f t="shared" si="2"/>
        <v>30000</v>
      </c>
    </row>
    <row r="89" spans="1:5" s="19" customFormat="1" ht="12.75">
      <c r="A89" s="15" t="s">
        <v>950</v>
      </c>
      <c r="B89" s="15" t="s">
        <v>951</v>
      </c>
      <c r="C89" s="16">
        <v>3335</v>
      </c>
      <c r="D89" s="18">
        <v>0</v>
      </c>
      <c r="E89" s="16">
        <f t="shared" si="2"/>
        <v>3335</v>
      </c>
    </row>
    <row r="90" spans="1:5" s="19" customFormat="1" ht="12.75">
      <c r="A90" s="15" t="s">
        <v>952</v>
      </c>
      <c r="B90" s="15" t="s">
        <v>953</v>
      </c>
      <c r="C90" s="16">
        <v>14572</v>
      </c>
      <c r="D90" s="18">
        <v>0</v>
      </c>
      <c r="E90" s="16">
        <f t="shared" si="2"/>
        <v>14572</v>
      </c>
    </row>
    <row r="91" spans="1:5" s="19" customFormat="1" ht="12.75">
      <c r="A91" s="15" t="s">
        <v>954</v>
      </c>
      <c r="B91" s="15" t="s">
        <v>955</v>
      </c>
      <c r="C91" s="16">
        <v>5700</v>
      </c>
      <c r="D91" s="18">
        <v>0</v>
      </c>
      <c r="E91" s="16">
        <f t="shared" si="2"/>
        <v>5700</v>
      </c>
    </row>
    <row r="92" spans="1:5" s="19" customFormat="1" ht="12.75">
      <c r="A92" s="15" t="s">
        <v>962</v>
      </c>
      <c r="B92" s="15" t="s">
        <v>963</v>
      </c>
      <c r="C92" s="16">
        <v>15071.2</v>
      </c>
      <c r="D92" s="18">
        <v>0</v>
      </c>
      <c r="E92" s="16">
        <f t="shared" si="2"/>
        <v>15071.2</v>
      </c>
    </row>
    <row r="93" spans="1:5" s="19" customFormat="1" ht="12.75">
      <c r="A93" s="15" t="s">
        <v>966</v>
      </c>
      <c r="B93" s="15" t="s">
        <v>967</v>
      </c>
      <c r="C93" s="16">
        <v>21505</v>
      </c>
      <c r="D93" s="18">
        <v>0</v>
      </c>
      <c r="E93" s="16">
        <f t="shared" si="2"/>
        <v>21505</v>
      </c>
    </row>
    <row r="94" spans="1:5" s="19" customFormat="1" ht="12.75">
      <c r="A94" s="15" t="s">
        <v>970</v>
      </c>
      <c r="B94" s="15" t="s">
        <v>971</v>
      </c>
      <c r="C94" s="16">
        <v>14917.43</v>
      </c>
      <c r="D94" s="18">
        <v>0</v>
      </c>
      <c r="E94" s="16">
        <f t="shared" si="2"/>
        <v>14917.43</v>
      </c>
    </row>
    <row r="95" spans="1:5" s="19" customFormat="1" ht="12.75">
      <c r="A95" s="15" t="s">
        <v>972</v>
      </c>
      <c r="B95" s="15" t="s">
        <v>973</v>
      </c>
      <c r="C95" s="16">
        <v>1034098.95</v>
      </c>
      <c r="D95" s="18">
        <v>0</v>
      </c>
      <c r="E95" s="16">
        <f t="shared" si="2"/>
        <v>1034098.95</v>
      </c>
    </row>
    <row r="96" spans="1:5" s="19" customFormat="1" ht="12.75">
      <c r="A96" s="15" t="s">
        <v>974</v>
      </c>
      <c r="B96" s="15" t="s">
        <v>975</v>
      </c>
      <c r="C96" s="16">
        <v>29460</v>
      </c>
      <c r="D96" s="18">
        <v>0</v>
      </c>
      <c r="E96" s="16">
        <f t="shared" si="2"/>
        <v>29460</v>
      </c>
    </row>
    <row r="97" spans="1:5" s="19" customFormat="1" ht="12.75">
      <c r="A97" s="20"/>
      <c r="B97" s="21" t="s">
        <v>3886</v>
      </c>
      <c r="C97" s="45">
        <f>SUM(C10:C96)</f>
        <v>10792978.519999996</v>
      </c>
      <c r="D97" s="45">
        <f>SUM(D10:D96)</f>
        <v>3</v>
      </c>
      <c r="E97" s="45">
        <f t="shared" si="2"/>
        <v>10792975.519999996</v>
      </c>
    </row>
    <row r="98" spans="1:5" s="19" customFormat="1" ht="12.75">
      <c r="A98" s="31" t="s">
        <v>1161</v>
      </c>
      <c r="B98" s="24"/>
      <c r="C98" s="45"/>
      <c r="D98" s="45"/>
      <c r="E98" s="45"/>
    </row>
    <row r="99" spans="1:5" s="19" customFormat="1" ht="12.75">
      <c r="A99" s="15" t="s">
        <v>2747</v>
      </c>
      <c r="B99" s="15" t="s">
        <v>990</v>
      </c>
      <c r="C99" s="34">
        <v>58973.2</v>
      </c>
      <c r="D99" s="34">
        <v>0</v>
      </c>
      <c r="E99" s="34">
        <f aca="true" t="shared" si="3" ref="E99:E105">+C99-D99</f>
        <v>58973.2</v>
      </c>
    </row>
    <row r="100" spans="1:5" s="19" customFormat="1" ht="12.75">
      <c r="A100" s="15" t="s">
        <v>2793</v>
      </c>
      <c r="B100" s="15" t="s">
        <v>991</v>
      </c>
      <c r="C100" s="16">
        <v>21000</v>
      </c>
      <c r="D100" s="18">
        <v>0</v>
      </c>
      <c r="E100" s="16">
        <f t="shared" si="3"/>
        <v>21000</v>
      </c>
    </row>
    <row r="101" spans="1:5" s="19" customFormat="1" ht="12.75">
      <c r="A101" s="15" t="s">
        <v>2808</v>
      </c>
      <c r="B101" s="15" t="s">
        <v>992</v>
      </c>
      <c r="C101" s="16">
        <v>3500</v>
      </c>
      <c r="D101" s="18">
        <v>0</v>
      </c>
      <c r="E101" s="16">
        <f t="shared" si="3"/>
        <v>3500</v>
      </c>
    </row>
    <row r="102" spans="1:5" s="19" customFormat="1" ht="12.75">
      <c r="A102" s="15" t="s">
        <v>2820</v>
      </c>
      <c r="B102" s="15" t="s">
        <v>993</v>
      </c>
      <c r="C102" s="16">
        <v>1600</v>
      </c>
      <c r="D102" s="18">
        <v>0</v>
      </c>
      <c r="E102" s="16">
        <f t="shared" si="3"/>
        <v>1600</v>
      </c>
    </row>
    <row r="103" spans="1:5" s="19" customFormat="1" ht="12.75">
      <c r="A103" s="15" t="s">
        <v>994</v>
      </c>
      <c r="B103" s="15" t="s">
        <v>995</v>
      </c>
      <c r="C103" s="16">
        <v>2276.7</v>
      </c>
      <c r="D103" s="18">
        <v>0</v>
      </c>
      <c r="E103" s="16">
        <f t="shared" si="3"/>
        <v>2276.7</v>
      </c>
    </row>
    <row r="104" spans="1:5" s="19" customFormat="1" ht="12.75">
      <c r="A104" s="15" t="s">
        <v>940</v>
      </c>
      <c r="B104" s="15" t="s">
        <v>996</v>
      </c>
      <c r="C104" s="16">
        <v>15972.49</v>
      </c>
      <c r="D104" s="18">
        <v>0</v>
      </c>
      <c r="E104" s="16">
        <f t="shared" si="3"/>
        <v>15972.49</v>
      </c>
    </row>
    <row r="105" spans="1:5" s="19" customFormat="1" ht="12.75">
      <c r="A105" s="22"/>
      <c r="B105" s="24" t="s">
        <v>3886</v>
      </c>
      <c r="C105" s="45">
        <f>SUM(C99:C104)</f>
        <v>103322.39</v>
      </c>
      <c r="D105" s="45">
        <f>SUM(D99:D104)</f>
        <v>0</v>
      </c>
      <c r="E105" s="45">
        <f t="shared" si="3"/>
        <v>103322.39</v>
      </c>
    </row>
    <row r="106" spans="1:5" s="19" customFormat="1" ht="12.75">
      <c r="A106" s="31" t="s">
        <v>1162</v>
      </c>
      <c r="B106" s="24"/>
      <c r="C106" s="45"/>
      <c r="D106" s="45"/>
      <c r="E106" s="45"/>
    </row>
    <row r="107" spans="1:5" s="19" customFormat="1" ht="12.75">
      <c r="A107" s="15" t="s">
        <v>2721</v>
      </c>
      <c r="B107" s="15" t="s">
        <v>997</v>
      </c>
      <c r="C107" s="34">
        <v>4400</v>
      </c>
      <c r="D107" s="34">
        <v>0</v>
      </c>
      <c r="E107" s="34">
        <f>+C107-D107</f>
        <v>4400</v>
      </c>
    </row>
    <row r="108" spans="1:5" s="19" customFormat="1" ht="12.75">
      <c r="A108" s="15" t="s">
        <v>3046</v>
      </c>
      <c r="B108" s="15" t="s">
        <v>3047</v>
      </c>
      <c r="C108" s="16">
        <v>2000</v>
      </c>
      <c r="D108" s="18">
        <v>0</v>
      </c>
      <c r="E108" s="16">
        <f>+C108-D108</f>
        <v>2000</v>
      </c>
    </row>
    <row r="109" spans="1:5" s="19" customFormat="1" ht="12.75">
      <c r="A109" s="22"/>
      <c r="B109" s="24" t="s">
        <v>3886</v>
      </c>
      <c r="C109" s="45">
        <f>SUM(C107:C108)</f>
        <v>6400</v>
      </c>
      <c r="D109" s="45">
        <f>SUM(D107:D108)</f>
        <v>0</v>
      </c>
      <c r="E109" s="45">
        <f>+C109-D109</f>
        <v>6400</v>
      </c>
    </row>
    <row r="110" spans="1:5" s="19" customFormat="1" ht="12.75">
      <c r="A110" s="22" t="s">
        <v>1163</v>
      </c>
      <c r="B110" s="24"/>
      <c r="C110" s="45"/>
      <c r="D110" s="45"/>
      <c r="E110" s="45"/>
    </row>
    <row r="111" spans="1:5" s="19" customFormat="1" ht="12.75">
      <c r="A111" s="15" t="s">
        <v>2721</v>
      </c>
      <c r="B111" s="15" t="s">
        <v>3049</v>
      </c>
      <c r="C111" s="34">
        <v>4750</v>
      </c>
      <c r="D111" s="34">
        <v>0</v>
      </c>
      <c r="E111" s="34">
        <f>+C111-D111</f>
        <v>4750</v>
      </c>
    </row>
    <row r="112" spans="1:5" s="19" customFormat="1" ht="12.75">
      <c r="A112" s="15" t="s">
        <v>2723</v>
      </c>
      <c r="B112" s="15" t="s">
        <v>3050</v>
      </c>
      <c r="C112" s="16">
        <v>1040</v>
      </c>
      <c r="D112" s="18">
        <v>0</v>
      </c>
      <c r="E112" s="16">
        <f>+C112-D112</f>
        <v>1040</v>
      </c>
    </row>
    <row r="113" spans="1:5" s="19" customFormat="1" ht="12.75">
      <c r="A113" s="15" t="s">
        <v>2820</v>
      </c>
      <c r="B113" s="15" t="s">
        <v>3051</v>
      </c>
      <c r="C113" s="16">
        <v>13600</v>
      </c>
      <c r="D113" s="18">
        <v>0</v>
      </c>
      <c r="E113" s="16">
        <f>+C113-D113</f>
        <v>13600</v>
      </c>
    </row>
    <row r="114" spans="1:5" s="19" customFormat="1" ht="12.75">
      <c r="A114" s="15" t="s">
        <v>2850</v>
      </c>
      <c r="B114" s="15" t="s">
        <v>3052</v>
      </c>
      <c r="C114" s="16">
        <v>13125</v>
      </c>
      <c r="D114" s="18">
        <v>0</v>
      </c>
      <c r="E114" s="16">
        <f>+C114-D114</f>
        <v>13125</v>
      </c>
    </row>
    <row r="115" spans="1:5" s="19" customFormat="1" ht="12.75">
      <c r="A115" s="22"/>
      <c r="B115" s="24" t="s">
        <v>3886</v>
      </c>
      <c r="C115" s="45">
        <f>SUM(C111:C114)</f>
        <v>32515</v>
      </c>
      <c r="D115" s="45">
        <f>SUM(D111:D114)</f>
        <v>0</v>
      </c>
      <c r="E115" s="45">
        <f>+C115-D115</f>
        <v>32515</v>
      </c>
    </row>
    <row r="116" spans="1:5" s="19" customFormat="1" ht="12.75">
      <c r="A116" s="22" t="s">
        <v>1164</v>
      </c>
      <c r="B116" s="24"/>
      <c r="C116" s="45"/>
      <c r="D116" s="45"/>
      <c r="E116" s="45"/>
    </row>
    <row r="117" spans="1:5" s="19" customFormat="1" ht="12.75">
      <c r="A117" s="15" t="s">
        <v>2721</v>
      </c>
      <c r="B117" s="15" t="s">
        <v>3054</v>
      </c>
      <c r="C117" s="34">
        <v>3000</v>
      </c>
      <c r="D117" s="34">
        <v>0</v>
      </c>
      <c r="E117" s="34">
        <f>+C117-D117</f>
        <v>3000</v>
      </c>
    </row>
    <row r="118" spans="1:5" s="19" customFormat="1" ht="12.75">
      <c r="A118" s="15" t="s">
        <v>864</v>
      </c>
      <c r="B118" s="15" t="s">
        <v>3055</v>
      </c>
      <c r="C118" s="16">
        <v>2487</v>
      </c>
      <c r="D118" s="18">
        <v>0</v>
      </c>
      <c r="E118" s="16">
        <f>+C118-D118</f>
        <v>2487</v>
      </c>
    </row>
    <row r="119" spans="1:5" s="19" customFormat="1" ht="12.75">
      <c r="A119" s="15" t="s">
        <v>878</v>
      </c>
      <c r="B119" s="15" t="s">
        <v>3056</v>
      </c>
      <c r="C119" s="16">
        <v>15000</v>
      </c>
      <c r="D119" s="18">
        <v>0</v>
      </c>
      <c r="E119" s="16">
        <f>+C119-D119</f>
        <v>15000</v>
      </c>
    </row>
    <row r="120" spans="1:5" s="19" customFormat="1" ht="12.75">
      <c r="A120" s="22"/>
      <c r="B120" s="24" t="s">
        <v>3886</v>
      </c>
      <c r="C120" s="45">
        <f>SUM(C117:C119)</f>
        <v>20487</v>
      </c>
      <c r="D120" s="45">
        <f>SUM(D117:D119)</f>
        <v>0</v>
      </c>
      <c r="E120" s="45">
        <f>+C120-D120</f>
        <v>20487</v>
      </c>
    </row>
    <row r="121" spans="1:5" s="19" customFormat="1" ht="12.75">
      <c r="A121" s="22" t="s">
        <v>1165</v>
      </c>
      <c r="B121" s="24"/>
      <c r="C121" s="45"/>
      <c r="D121" s="45"/>
      <c r="E121" s="45"/>
    </row>
    <row r="122" spans="1:5" s="19" customFormat="1" ht="12.75">
      <c r="A122" s="15" t="s">
        <v>2721</v>
      </c>
      <c r="B122" s="15" t="s">
        <v>3057</v>
      </c>
      <c r="C122" s="34">
        <v>1696.47</v>
      </c>
      <c r="D122" s="34">
        <v>0</v>
      </c>
      <c r="E122" s="34">
        <f>+C122-D122</f>
        <v>1696.47</v>
      </c>
    </row>
    <row r="123" spans="1:5" s="19" customFormat="1" ht="12.75">
      <c r="A123" s="15" t="s">
        <v>2747</v>
      </c>
      <c r="B123" s="15" t="s">
        <v>3058</v>
      </c>
      <c r="C123" s="16">
        <v>1404</v>
      </c>
      <c r="D123" s="18">
        <v>0</v>
      </c>
      <c r="E123" s="16">
        <f>+C123-D123</f>
        <v>1404</v>
      </c>
    </row>
    <row r="124" spans="1:5" s="19" customFormat="1" ht="12.75">
      <c r="A124" s="15" t="s">
        <v>940</v>
      </c>
      <c r="B124" s="15" t="s">
        <v>3060</v>
      </c>
      <c r="C124" s="16">
        <v>580</v>
      </c>
      <c r="D124" s="18">
        <v>0</v>
      </c>
      <c r="E124" s="16">
        <f>+C124-D124</f>
        <v>580</v>
      </c>
    </row>
    <row r="125" spans="1:5" s="19" customFormat="1" ht="12.75">
      <c r="A125" s="22"/>
      <c r="B125" s="24" t="s">
        <v>3886</v>
      </c>
      <c r="C125" s="45">
        <f>SUM(C122:C124)</f>
        <v>3680.4700000000003</v>
      </c>
      <c r="D125" s="45">
        <f>SUM(D122:D124)</f>
        <v>0</v>
      </c>
      <c r="E125" s="45">
        <f>+C125-D125</f>
        <v>3680.4700000000003</v>
      </c>
    </row>
    <row r="126" spans="1:5" s="19" customFormat="1" ht="12.75">
      <c r="A126" s="22" t="s">
        <v>1166</v>
      </c>
      <c r="B126" s="24"/>
      <c r="C126" s="45"/>
      <c r="D126" s="45"/>
      <c r="E126" s="45"/>
    </row>
    <row r="127" spans="1:5" s="19" customFormat="1" ht="12.75">
      <c r="A127" s="15" t="s">
        <v>2721</v>
      </c>
      <c r="B127" s="15" t="s">
        <v>3061</v>
      </c>
      <c r="C127" s="34">
        <v>280000</v>
      </c>
      <c r="D127" s="34">
        <v>0</v>
      </c>
      <c r="E127" s="34">
        <f>+C127-D127</f>
        <v>280000</v>
      </c>
    </row>
    <row r="128" spans="1:5" s="19" customFormat="1" ht="12.75">
      <c r="A128" s="15" t="s">
        <v>3062</v>
      </c>
      <c r="B128" s="15" t="s">
        <v>3063</v>
      </c>
      <c r="C128" s="16">
        <v>399</v>
      </c>
      <c r="D128" s="18">
        <v>0</v>
      </c>
      <c r="E128" s="16">
        <f>+C128-D128</f>
        <v>399</v>
      </c>
    </row>
    <row r="129" spans="1:5" s="19" customFormat="1" ht="12.75">
      <c r="A129" s="15" t="s">
        <v>906</v>
      </c>
      <c r="B129" s="15" t="s">
        <v>3065</v>
      </c>
      <c r="C129" s="16">
        <v>1717</v>
      </c>
      <c r="D129" s="18">
        <v>0</v>
      </c>
      <c r="E129" s="16">
        <f>+C129-D129</f>
        <v>1717</v>
      </c>
    </row>
    <row r="130" spans="1:5" s="19" customFormat="1" ht="12.75">
      <c r="A130" s="22"/>
      <c r="B130" s="24" t="s">
        <v>3886</v>
      </c>
      <c r="C130" s="45">
        <f>SUM(C127:C129)</f>
        <v>282116</v>
      </c>
      <c r="D130" s="45">
        <f>SUM(D127:D129)</f>
        <v>0</v>
      </c>
      <c r="E130" s="45">
        <f>+C130-D130</f>
        <v>282116</v>
      </c>
    </row>
    <row r="131" spans="1:5" s="19" customFormat="1" ht="12.75">
      <c r="A131" s="22" t="s">
        <v>1167</v>
      </c>
      <c r="B131" s="24"/>
      <c r="C131" s="45"/>
      <c r="D131" s="45"/>
      <c r="E131" s="45"/>
    </row>
    <row r="132" spans="1:5" s="19" customFormat="1" ht="12.75">
      <c r="A132" s="15" t="s">
        <v>2886</v>
      </c>
      <c r="B132" s="15" t="s">
        <v>3067</v>
      </c>
      <c r="C132" s="34">
        <v>1900</v>
      </c>
      <c r="D132" s="34">
        <v>0</v>
      </c>
      <c r="E132" s="34">
        <f>+C132-D132</f>
        <v>1900</v>
      </c>
    </row>
    <row r="133" spans="1:5" s="19" customFormat="1" ht="12.75">
      <c r="A133" s="15" t="s">
        <v>940</v>
      </c>
      <c r="B133" s="15" t="s">
        <v>3068</v>
      </c>
      <c r="C133" s="16">
        <v>1367</v>
      </c>
      <c r="D133" s="18">
        <v>0</v>
      </c>
      <c r="E133" s="16">
        <f>+C133-D133</f>
        <v>1367</v>
      </c>
    </row>
    <row r="134" spans="1:5" s="19" customFormat="1" ht="12.75">
      <c r="A134" s="22"/>
      <c r="B134" s="24" t="s">
        <v>3886</v>
      </c>
      <c r="C134" s="45">
        <f>SUM(C132:C133)</f>
        <v>3267</v>
      </c>
      <c r="D134" s="45">
        <f>SUM(D132:D133)</f>
        <v>0</v>
      </c>
      <c r="E134" s="45">
        <f>+C134-D134</f>
        <v>3267</v>
      </c>
    </row>
    <row r="135" spans="1:5" s="19" customFormat="1" ht="12.75">
      <c r="A135" s="22" t="s">
        <v>1168</v>
      </c>
      <c r="B135" s="24"/>
      <c r="C135" s="45"/>
      <c r="D135" s="45"/>
      <c r="E135" s="45"/>
    </row>
    <row r="136" spans="1:5" s="19" customFormat="1" ht="12.75">
      <c r="A136" s="15" t="s">
        <v>2820</v>
      </c>
      <c r="B136" s="15" t="s">
        <v>3074</v>
      </c>
      <c r="C136" s="34">
        <v>4000</v>
      </c>
      <c r="D136" s="34">
        <v>0</v>
      </c>
      <c r="E136" s="34">
        <f>+C136-D136</f>
        <v>4000</v>
      </c>
    </row>
    <row r="137" spans="1:5" s="19" customFormat="1" ht="12.75">
      <c r="A137" s="15" t="s">
        <v>922</v>
      </c>
      <c r="B137" s="15" t="s">
        <v>3075</v>
      </c>
      <c r="C137" s="16">
        <v>17250</v>
      </c>
      <c r="D137" s="18">
        <v>0</v>
      </c>
      <c r="E137" s="16">
        <f>+C137-D137</f>
        <v>17250</v>
      </c>
    </row>
    <row r="138" spans="1:5" s="19" customFormat="1" ht="12.75">
      <c r="A138" s="15" t="s">
        <v>924</v>
      </c>
      <c r="B138" s="15" t="s">
        <v>3076</v>
      </c>
      <c r="C138" s="16">
        <v>18975.79</v>
      </c>
      <c r="D138" s="16">
        <v>16147.71</v>
      </c>
      <c r="E138" s="16">
        <f>+C138-D138</f>
        <v>2828.0800000000017</v>
      </c>
    </row>
    <row r="139" spans="1:5" s="19" customFormat="1" ht="12.75">
      <c r="A139" s="15" t="s">
        <v>940</v>
      </c>
      <c r="B139" s="15" t="s">
        <v>3077</v>
      </c>
      <c r="C139" s="16">
        <v>565</v>
      </c>
      <c r="D139" s="18">
        <v>0</v>
      </c>
      <c r="E139" s="16">
        <f>+C139-D139</f>
        <v>565</v>
      </c>
    </row>
    <row r="140" spans="1:5" s="19" customFormat="1" ht="12.75">
      <c r="A140" s="22"/>
      <c r="B140" s="24" t="s">
        <v>3886</v>
      </c>
      <c r="C140" s="45">
        <f>SUM(C136:C139)</f>
        <v>40790.79</v>
      </c>
      <c r="D140" s="45">
        <f>SUM(D136:D139)</f>
        <v>16147.71</v>
      </c>
      <c r="E140" s="45">
        <f>+C140-D140</f>
        <v>24643.08</v>
      </c>
    </row>
    <row r="141" spans="1:5" s="19" customFormat="1" ht="12.75">
      <c r="A141" s="22" t="s">
        <v>1169</v>
      </c>
      <c r="B141" s="24"/>
      <c r="C141" s="45"/>
      <c r="D141" s="45"/>
      <c r="E141" s="45"/>
    </row>
    <row r="142" spans="1:5" s="19" customFormat="1" ht="12.75">
      <c r="A142" s="15" t="s">
        <v>2721</v>
      </c>
      <c r="B142" s="15" t="s">
        <v>3078</v>
      </c>
      <c r="C142" s="34">
        <v>4140</v>
      </c>
      <c r="D142" s="34">
        <v>0</v>
      </c>
      <c r="E142" s="34">
        <f>+C142-D142</f>
        <v>4140</v>
      </c>
    </row>
    <row r="143" spans="1:5" s="19" customFormat="1" ht="12.75">
      <c r="A143" s="15" t="s">
        <v>2723</v>
      </c>
      <c r="B143" s="15" t="s">
        <v>3079</v>
      </c>
      <c r="C143" s="16">
        <v>12450</v>
      </c>
      <c r="D143" s="18">
        <v>0</v>
      </c>
      <c r="E143" s="16">
        <f>+C143-D143</f>
        <v>12450</v>
      </c>
    </row>
    <row r="144" spans="1:5" s="19" customFormat="1" ht="12.75">
      <c r="A144" s="15" t="s">
        <v>2725</v>
      </c>
      <c r="B144" s="15" t="s">
        <v>3080</v>
      </c>
      <c r="C144" s="16">
        <v>3000</v>
      </c>
      <c r="D144" s="18">
        <v>0</v>
      </c>
      <c r="E144" s="16">
        <f>+C144-D144</f>
        <v>3000</v>
      </c>
    </row>
    <row r="145" spans="1:5" s="19" customFormat="1" ht="12.75">
      <c r="A145" s="22"/>
      <c r="B145" s="24" t="s">
        <v>3886</v>
      </c>
      <c r="C145" s="45">
        <f>SUM(C142:C144)</f>
        <v>19590</v>
      </c>
      <c r="D145" s="45">
        <f>SUM(D142:D144)</f>
        <v>0</v>
      </c>
      <c r="E145" s="45">
        <f>+C145-D145</f>
        <v>19590</v>
      </c>
    </row>
    <row r="146" spans="1:5" s="19" customFormat="1" ht="12.75">
      <c r="A146" s="22" t="s">
        <v>1170</v>
      </c>
      <c r="B146" s="24"/>
      <c r="C146" s="45"/>
      <c r="D146" s="45"/>
      <c r="E146" s="45"/>
    </row>
    <row r="147" spans="1:5" s="19" customFormat="1" ht="12.75">
      <c r="A147" s="15" t="s">
        <v>2723</v>
      </c>
      <c r="B147" s="15" t="s">
        <v>3082</v>
      </c>
      <c r="C147" s="34">
        <v>20700</v>
      </c>
      <c r="D147" s="34">
        <v>0</v>
      </c>
      <c r="E147" s="34">
        <f aca="true" t="shared" si="4" ref="E147:E157">+C147-D147</f>
        <v>20700</v>
      </c>
    </row>
    <row r="148" spans="1:5" s="19" customFormat="1" ht="12.75">
      <c r="A148" s="15" t="s">
        <v>2747</v>
      </c>
      <c r="B148" s="15" t="s">
        <v>3085</v>
      </c>
      <c r="C148" s="16">
        <v>1791.84</v>
      </c>
      <c r="D148" s="18">
        <v>0</v>
      </c>
      <c r="E148" s="16">
        <f t="shared" si="4"/>
        <v>1791.84</v>
      </c>
    </row>
    <row r="149" spans="1:5" s="19" customFormat="1" ht="12.75">
      <c r="A149" s="15" t="s">
        <v>3062</v>
      </c>
      <c r="B149" s="15" t="s">
        <v>3086</v>
      </c>
      <c r="C149" s="16">
        <v>7187.5</v>
      </c>
      <c r="D149" s="18">
        <v>0</v>
      </c>
      <c r="E149" s="16">
        <f t="shared" si="4"/>
        <v>7187.5</v>
      </c>
    </row>
    <row r="150" spans="1:5" s="19" customFormat="1" ht="12.75">
      <c r="A150" s="15" t="s">
        <v>2868</v>
      </c>
      <c r="B150" s="15" t="s">
        <v>3092</v>
      </c>
      <c r="C150" s="16">
        <v>5100</v>
      </c>
      <c r="D150" s="18">
        <v>0</v>
      </c>
      <c r="E150" s="16">
        <f t="shared" si="4"/>
        <v>5100</v>
      </c>
    </row>
    <row r="151" spans="1:5" s="19" customFormat="1" ht="12.75">
      <c r="A151" s="15" t="s">
        <v>3093</v>
      </c>
      <c r="B151" s="15" t="s">
        <v>3094</v>
      </c>
      <c r="C151" s="16">
        <v>920</v>
      </c>
      <c r="D151" s="18">
        <v>0</v>
      </c>
      <c r="E151" s="16">
        <f t="shared" si="4"/>
        <v>920</v>
      </c>
    </row>
    <row r="152" spans="1:5" s="19" customFormat="1" ht="12.75">
      <c r="A152" s="15" t="s">
        <v>2893</v>
      </c>
      <c r="B152" s="15" t="s">
        <v>3096</v>
      </c>
      <c r="C152" s="16">
        <v>7280</v>
      </c>
      <c r="D152" s="18">
        <v>0</v>
      </c>
      <c r="E152" s="16">
        <f t="shared" si="4"/>
        <v>7280</v>
      </c>
    </row>
    <row r="153" spans="1:5" s="19" customFormat="1" ht="12.75">
      <c r="A153" s="15" t="s">
        <v>2895</v>
      </c>
      <c r="B153" s="15" t="s">
        <v>3097</v>
      </c>
      <c r="C153" s="16">
        <v>1250</v>
      </c>
      <c r="D153" s="18">
        <v>0</v>
      </c>
      <c r="E153" s="16">
        <f t="shared" si="4"/>
        <v>1250</v>
      </c>
    </row>
    <row r="154" spans="1:5" s="19" customFormat="1" ht="12.75">
      <c r="A154" s="15" t="s">
        <v>906</v>
      </c>
      <c r="B154" s="15" t="s">
        <v>3099</v>
      </c>
      <c r="C154" s="16">
        <v>4000</v>
      </c>
      <c r="D154" s="18">
        <v>0</v>
      </c>
      <c r="E154" s="16">
        <f t="shared" si="4"/>
        <v>4000</v>
      </c>
    </row>
    <row r="155" spans="1:5" s="19" customFormat="1" ht="12.75">
      <c r="A155" s="15" t="s">
        <v>922</v>
      </c>
      <c r="B155" s="15" t="s">
        <v>3103</v>
      </c>
      <c r="C155" s="16">
        <v>5000</v>
      </c>
      <c r="D155" s="18">
        <v>0</v>
      </c>
      <c r="E155" s="16">
        <f t="shared" si="4"/>
        <v>5000</v>
      </c>
    </row>
    <row r="156" spans="1:5" s="19" customFormat="1" ht="12.75">
      <c r="A156" s="15" t="s">
        <v>924</v>
      </c>
      <c r="B156" s="15" t="s">
        <v>3104</v>
      </c>
      <c r="C156" s="16">
        <v>2962.4</v>
      </c>
      <c r="D156" s="18">
        <v>0</v>
      </c>
      <c r="E156" s="16">
        <f t="shared" si="4"/>
        <v>2962.4</v>
      </c>
    </row>
    <row r="157" spans="1:5" s="19" customFormat="1" ht="12.75">
      <c r="A157" s="22"/>
      <c r="B157" s="24" t="s">
        <v>3886</v>
      </c>
      <c r="C157" s="45">
        <f>SUM(C147:C156)</f>
        <v>56191.74</v>
      </c>
      <c r="D157" s="45">
        <f>SUM(D147:D156)</f>
        <v>0</v>
      </c>
      <c r="E157" s="45">
        <f t="shared" si="4"/>
        <v>56191.74</v>
      </c>
    </row>
    <row r="158" spans="1:5" s="19" customFormat="1" ht="12.75">
      <c r="A158" s="22" t="s">
        <v>1171</v>
      </c>
      <c r="B158" s="24"/>
      <c r="C158" s="45"/>
      <c r="D158" s="45"/>
      <c r="E158" s="45"/>
    </row>
    <row r="159" spans="1:5" s="19" customFormat="1" ht="12.75">
      <c r="A159" s="15" t="s">
        <v>2850</v>
      </c>
      <c r="B159" s="15" t="s">
        <v>3106</v>
      </c>
      <c r="C159" s="34">
        <v>46874</v>
      </c>
      <c r="D159" s="34">
        <v>0</v>
      </c>
      <c r="E159" s="34">
        <f>+C159-D159</f>
        <v>46874</v>
      </c>
    </row>
    <row r="160" spans="1:5" s="19" customFormat="1" ht="12.75">
      <c r="A160" s="15" t="s">
        <v>906</v>
      </c>
      <c r="B160" s="15" t="s">
        <v>3107</v>
      </c>
      <c r="C160" s="16">
        <v>1600</v>
      </c>
      <c r="D160" s="18">
        <v>0</v>
      </c>
      <c r="E160" s="16">
        <f>+C160-D160</f>
        <v>1600</v>
      </c>
    </row>
    <row r="161" spans="1:5" s="19" customFormat="1" ht="12.75">
      <c r="A161" s="22"/>
      <c r="B161" s="24" t="s">
        <v>3886</v>
      </c>
      <c r="C161" s="45">
        <f>SUM(C159:C160)</f>
        <v>48474</v>
      </c>
      <c r="D161" s="45">
        <f>SUM(D159:D160)</f>
        <v>0</v>
      </c>
      <c r="E161" s="45">
        <f>+C161-D161</f>
        <v>48474</v>
      </c>
    </row>
    <row r="162" spans="1:5" s="19" customFormat="1" ht="12.75">
      <c r="A162" s="22" t="s">
        <v>1172</v>
      </c>
      <c r="B162" s="24"/>
      <c r="C162" s="45"/>
      <c r="D162" s="45"/>
      <c r="E162" s="45"/>
    </row>
    <row r="163" spans="1:5" s="19" customFormat="1" ht="12.75">
      <c r="A163" s="15" t="s">
        <v>3046</v>
      </c>
      <c r="B163" s="15" t="s">
        <v>3108</v>
      </c>
      <c r="C163" s="34">
        <v>1380</v>
      </c>
      <c r="D163" s="34">
        <v>0</v>
      </c>
      <c r="E163" s="34">
        <f aca="true" t="shared" si="5" ref="E163:E175">+C163-D163</f>
        <v>1380</v>
      </c>
    </row>
    <row r="164" spans="1:5" s="19" customFormat="1" ht="12.75">
      <c r="A164" s="15" t="s">
        <v>2787</v>
      </c>
      <c r="B164" s="15" t="s">
        <v>3109</v>
      </c>
      <c r="C164" s="16">
        <v>5000</v>
      </c>
      <c r="D164" s="18">
        <v>0</v>
      </c>
      <c r="E164" s="16">
        <f t="shared" si="5"/>
        <v>5000</v>
      </c>
    </row>
    <row r="165" spans="1:5" s="19" customFormat="1" ht="12.75">
      <c r="A165" s="15" t="s">
        <v>2793</v>
      </c>
      <c r="B165" s="15" t="s">
        <v>3110</v>
      </c>
      <c r="C165" s="16">
        <v>4500</v>
      </c>
      <c r="D165" s="18">
        <v>0</v>
      </c>
      <c r="E165" s="16">
        <f t="shared" si="5"/>
        <v>4500</v>
      </c>
    </row>
    <row r="166" spans="1:5" s="19" customFormat="1" ht="12.75">
      <c r="A166" s="15" t="s">
        <v>2808</v>
      </c>
      <c r="B166" s="15" t="s">
        <v>3111</v>
      </c>
      <c r="C166" s="16">
        <v>1250</v>
      </c>
      <c r="D166" s="18">
        <v>0</v>
      </c>
      <c r="E166" s="16">
        <f t="shared" si="5"/>
        <v>1250</v>
      </c>
    </row>
    <row r="167" spans="1:5" s="19" customFormat="1" ht="12.75">
      <c r="A167" s="15" t="s">
        <v>2820</v>
      </c>
      <c r="B167" s="15" t="s">
        <v>3113</v>
      </c>
      <c r="C167" s="16">
        <v>50000</v>
      </c>
      <c r="D167" s="18">
        <v>0</v>
      </c>
      <c r="E167" s="16">
        <f t="shared" si="5"/>
        <v>50000</v>
      </c>
    </row>
    <row r="168" spans="1:5" s="19" customFormat="1" ht="12.75">
      <c r="A168" s="15" t="s">
        <v>977</v>
      </c>
      <c r="B168" s="15" t="s">
        <v>3114</v>
      </c>
      <c r="C168" s="16">
        <v>3000</v>
      </c>
      <c r="D168" s="18">
        <v>0</v>
      </c>
      <c r="E168" s="16">
        <f t="shared" si="5"/>
        <v>3000</v>
      </c>
    </row>
    <row r="169" spans="1:5" s="19" customFormat="1" ht="12.75">
      <c r="A169" s="15" t="s">
        <v>2850</v>
      </c>
      <c r="B169" s="15" t="s">
        <v>3115</v>
      </c>
      <c r="C169" s="16">
        <v>11879.4</v>
      </c>
      <c r="D169" s="18">
        <v>0</v>
      </c>
      <c r="E169" s="16">
        <f t="shared" si="5"/>
        <v>11879.4</v>
      </c>
    </row>
    <row r="170" spans="1:5" s="19" customFormat="1" ht="12.75">
      <c r="A170" s="15" t="s">
        <v>2868</v>
      </c>
      <c r="B170" s="15" t="s">
        <v>3116</v>
      </c>
      <c r="C170" s="16">
        <v>1840</v>
      </c>
      <c r="D170" s="18">
        <v>0</v>
      </c>
      <c r="E170" s="16">
        <f t="shared" si="5"/>
        <v>1840</v>
      </c>
    </row>
    <row r="171" spans="1:5" s="19" customFormat="1" ht="12.75">
      <c r="A171" s="15" t="s">
        <v>2870</v>
      </c>
      <c r="B171" s="15" t="s">
        <v>3117</v>
      </c>
      <c r="C171" s="16">
        <v>1725</v>
      </c>
      <c r="D171" s="18">
        <v>0</v>
      </c>
      <c r="E171" s="16">
        <f t="shared" si="5"/>
        <v>1725</v>
      </c>
    </row>
    <row r="172" spans="1:5" s="19" customFormat="1" ht="12.75">
      <c r="A172" s="15" t="s">
        <v>2893</v>
      </c>
      <c r="B172" s="15" t="s">
        <v>3118</v>
      </c>
      <c r="C172" s="16">
        <v>1315</v>
      </c>
      <c r="D172" s="18">
        <v>0</v>
      </c>
      <c r="E172" s="16">
        <f t="shared" si="5"/>
        <v>1315</v>
      </c>
    </row>
    <row r="173" spans="1:5" s="19" customFormat="1" ht="12.75">
      <c r="A173" s="15" t="s">
        <v>2895</v>
      </c>
      <c r="B173" s="15" t="s">
        <v>3119</v>
      </c>
      <c r="C173" s="16">
        <v>15000</v>
      </c>
      <c r="D173" s="18">
        <v>0</v>
      </c>
      <c r="E173" s="16">
        <f t="shared" si="5"/>
        <v>15000</v>
      </c>
    </row>
    <row r="174" spans="1:5" s="19" customFormat="1" ht="12.75">
      <c r="A174" s="15" t="s">
        <v>940</v>
      </c>
      <c r="B174" s="15" t="s">
        <v>3120</v>
      </c>
      <c r="C174" s="16">
        <v>29886.2</v>
      </c>
      <c r="D174" s="18">
        <v>0</v>
      </c>
      <c r="E174" s="16">
        <f t="shared" si="5"/>
        <v>29886.2</v>
      </c>
    </row>
    <row r="175" spans="1:5" s="19" customFormat="1" ht="12.75">
      <c r="A175" s="22"/>
      <c r="B175" s="24" t="s">
        <v>3886</v>
      </c>
      <c r="C175" s="45">
        <f>SUM(C163:C174)</f>
        <v>126775.59999999999</v>
      </c>
      <c r="D175" s="45">
        <f>SUM(D163:D174)</f>
        <v>0</v>
      </c>
      <c r="E175" s="45">
        <f t="shared" si="5"/>
        <v>126775.59999999999</v>
      </c>
    </row>
    <row r="176" spans="1:5" s="19" customFormat="1" ht="12.75">
      <c r="A176" s="22" t="s">
        <v>1173</v>
      </c>
      <c r="B176" s="24"/>
      <c r="C176" s="45"/>
      <c r="D176" s="45"/>
      <c r="E176" s="45"/>
    </row>
    <row r="177" spans="1:5" s="19" customFormat="1" ht="12.75">
      <c r="A177" s="15" t="s">
        <v>2721</v>
      </c>
      <c r="B177" s="15" t="s">
        <v>3123</v>
      </c>
      <c r="C177" s="34">
        <v>750</v>
      </c>
      <c r="D177" s="34">
        <v>0</v>
      </c>
      <c r="E177" s="34">
        <f aca="true" t="shared" si="6" ref="E177:E209">+C177-D177</f>
        <v>750</v>
      </c>
    </row>
    <row r="178" spans="1:5" s="19" customFormat="1" ht="12.75">
      <c r="A178" s="15" t="s">
        <v>2747</v>
      </c>
      <c r="B178" s="15" t="s">
        <v>3124</v>
      </c>
      <c r="C178" s="16">
        <v>1000</v>
      </c>
      <c r="D178" s="18">
        <v>0</v>
      </c>
      <c r="E178" s="16">
        <f t="shared" si="6"/>
        <v>1000</v>
      </c>
    </row>
    <row r="179" spans="1:5" s="19" customFormat="1" ht="12.75">
      <c r="A179" s="15" t="s">
        <v>3125</v>
      </c>
      <c r="B179" s="15" t="s">
        <v>3126</v>
      </c>
      <c r="C179" s="16">
        <v>600</v>
      </c>
      <c r="D179" s="18">
        <v>0</v>
      </c>
      <c r="E179" s="16">
        <f t="shared" si="6"/>
        <v>600</v>
      </c>
    </row>
    <row r="180" spans="1:5" s="19" customFormat="1" ht="12.75">
      <c r="A180" s="15" t="s">
        <v>2893</v>
      </c>
      <c r="B180" s="15" t="s">
        <v>3129</v>
      </c>
      <c r="C180" s="16">
        <v>1250</v>
      </c>
      <c r="D180" s="18">
        <v>0</v>
      </c>
      <c r="E180" s="16">
        <f t="shared" si="6"/>
        <v>1250</v>
      </c>
    </row>
    <row r="181" spans="1:5" s="19" customFormat="1" ht="12.75">
      <c r="A181" s="22"/>
      <c r="B181" s="24" t="s">
        <v>3886</v>
      </c>
      <c r="C181" s="45">
        <f>SUM(C177:C180)</f>
        <v>3600</v>
      </c>
      <c r="D181" s="45">
        <f>SUM(D177:D180)</f>
        <v>0</v>
      </c>
      <c r="E181" s="45">
        <f t="shared" si="6"/>
        <v>3600</v>
      </c>
    </row>
    <row r="182" spans="1:5" s="19" customFormat="1" ht="12.75">
      <c r="A182" s="22" t="s">
        <v>1174</v>
      </c>
      <c r="B182" s="24"/>
      <c r="C182" s="45"/>
      <c r="D182" s="45"/>
      <c r="E182" s="45"/>
    </row>
    <row r="183" spans="1:5" s="19" customFormat="1" ht="12.75">
      <c r="A183" s="15" t="s">
        <v>2721</v>
      </c>
      <c r="B183" s="15" t="s">
        <v>3133</v>
      </c>
      <c r="C183" s="34">
        <v>3900</v>
      </c>
      <c r="D183" s="34">
        <v>0</v>
      </c>
      <c r="E183" s="34">
        <f t="shared" si="6"/>
        <v>3900</v>
      </c>
    </row>
    <row r="184" spans="1:5" s="19" customFormat="1" ht="12.75">
      <c r="A184" s="15" t="s">
        <v>2723</v>
      </c>
      <c r="B184" s="15" t="s">
        <v>3134</v>
      </c>
      <c r="C184" s="16">
        <v>800</v>
      </c>
      <c r="D184" s="18">
        <v>0</v>
      </c>
      <c r="E184" s="16">
        <f t="shared" si="6"/>
        <v>800</v>
      </c>
    </row>
    <row r="185" spans="1:5" s="19" customFormat="1" ht="12.75">
      <c r="A185" s="15" t="s">
        <v>2747</v>
      </c>
      <c r="B185" s="15" t="s">
        <v>3135</v>
      </c>
      <c r="C185" s="16">
        <v>460</v>
      </c>
      <c r="D185" s="18">
        <v>0</v>
      </c>
      <c r="E185" s="16">
        <f t="shared" si="6"/>
        <v>460</v>
      </c>
    </row>
    <row r="186" spans="1:5" s="19" customFormat="1" ht="12.75">
      <c r="A186" s="15" t="s">
        <v>3062</v>
      </c>
      <c r="B186" s="15" t="s">
        <v>3136</v>
      </c>
      <c r="C186" s="16">
        <v>1050</v>
      </c>
      <c r="D186" s="18">
        <v>0</v>
      </c>
      <c r="E186" s="16">
        <f t="shared" si="6"/>
        <v>1050</v>
      </c>
    </row>
    <row r="187" spans="1:5" s="19" customFormat="1" ht="12.75">
      <c r="A187" s="15" t="s">
        <v>2749</v>
      </c>
      <c r="B187" s="15" t="s">
        <v>3137</v>
      </c>
      <c r="C187" s="16">
        <v>101936</v>
      </c>
      <c r="D187" s="18">
        <v>0</v>
      </c>
      <c r="E187" s="16">
        <f t="shared" si="6"/>
        <v>101936</v>
      </c>
    </row>
    <row r="188" spans="1:5" s="19" customFormat="1" ht="12.75">
      <c r="A188" s="15" t="s">
        <v>2793</v>
      </c>
      <c r="B188" s="15" t="s">
        <v>3139</v>
      </c>
      <c r="C188" s="16">
        <v>281315.3</v>
      </c>
      <c r="D188" s="18">
        <v>0</v>
      </c>
      <c r="E188" s="16">
        <f t="shared" si="6"/>
        <v>281315.3</v>
      </c>
    </row>
    <row r="189" spans="1:5" s="19" customFormat="1" ht="12.75">
      <c r="A189" s="15" t="s">
        <v>2795</v>
      </c>
      <c r="B189" s="15" t="s">
        <v>3140</v>
      </c>
      <c r="C189" s="16">
        <v>5750</v>
      </c>
      <c r="D189" s="18">
        <v>0</v>
      </c>
      <c r="E189" s="16">
        <f t="shared" si="6"/>
        <v>5750</v>
      </c>
    </row>
    <row r="190" spans="1:5" s="19" customFormat="1" ht="12.75">
      <c r="A190" s="15" t="s">
        <v>2797</v>
      </c>
      <c r="B190" s="15" t="s">
        <v>3141</v>
      </c>
      <c r="C190" s="16">
        <v>3283</v>
      </c>
      <c r="D190" s="18">
        <v>0</v>
      </c>
      <c r="E190" s="16">
        <f t="shared" si="6"/>
        <v>3283</v>
      </c>
    </row>
    <row r="191" spans="1:5" s="19" customFormat="1" ht="12.75">
      <c r="A191" s="15" t="s">
        <v>2808</v>
      </c>
      <c r="B191" s="15" t="s">
        <v>3145</v>
      </c>
      <c r="C191" s="16">
        <v>37375</v>
      </c>
      <c r="D191" s="18">
        <v>0</v>
      </c>
      <c r="E191" s="16">
        <f t="shared" si="6"/>
        <v>37375</v>
      </c>
    </row>
    <row r="192" spans="1:5" s="19" customFormat="1" ht="12.75">
      <c r="A192" s="15" t="s">
        <v>2820</v>
      </c>
      <c r="B192" s="15" t="s">
        <v>3146</v>
      </c>
      <c r="C192" s="16">
        <v>2863.5</v>
      </c>
      <c r="D192" s="18">
        <v>0</v>
      </c>
      <c r="E192" s="16">
        <f t="shared" si="6"/>
        <v>2863.5</v>
      </c>
    </row>
    <row r="193" spans="1:5" s="19" customFormat="1" ht="12.75">
      <c r="A193" s="15" t="s">
        <v>977</v>
      </c>
      <c r="B193" s="15" t="s">
        <v>3148</v>
      </c>
      <c r="C193" s="16">
        <v>2583.6</v>
      </c>
      <c r="D193" s="18">
        <v>0</v>
      </c>
      <c r="E193" s="16">
        <f t="shared" si="6"/>
        <v>2583.6</v>
      </c>
    </row>
    <row r="194" spans="1:5" s="19" customFormat="1" ht="12.75">
      <c r="A194" s="15" t="s">
        <v>2850</v>
      </c>
      <c r="B194" s="15" t="s">
        <v>3149</v>
      </c>
      <c r="C194" s="16">
        <v>3277.5</v>
      </c>
      <c r="D194" s="18">
        <v>0</v>
      </c>
      <c r="E194" s="16">
        <f t="shared" si="6"/>
        <v>3277.5</v>
      </c>
    </row>
    <row r="195" spans="1:5" s="19" customFormat="1" ht="12.75">
      <c r="A195" s="15" t="s">
        <v>2852</v>
      </c>
      <c r="B195" s="15" t="s">
        <v>3150</v>
      </c>
      <c r="C195" s="16">
        <v>183021.35</v>
      </c>
      <c r="D195" s="18">
        <v>0</v>
      </c>
      <c r="E195" s="16">
        <f t="shared" si="6"/>
        <v>183021.35</v>
      </c>
    </row>
    <row r="196" spans="1:5" s="19" customFormat="1" ht="12.75">
      <c r="A196" s="15" t="s">
        <v>2854</v>
      </c>
      <c r="B196" s="15" t="s">
        <v>3151</v>
      </c>
      <c r="C196" s="16">
        <v>51750</v>
      </c>
      <c r="D196" s="18">
        <v>0</v>
      </c>
      <c r="E196" s="16">
        <f t="shared" si="6"/>
        <v>51750</v>
      </c>
    </row>
    <row r="197" spans="1:5" s="19" customFormat="1" ht="12.75">
      <c r="A197" s="15" t="s">
        <v>2856</v>
      </c>
      <c r="B197" s="15" t="s">
        <v>3152</v>
      </c>
      <c r="C197" s="16">
        <v>11377.35</v>
      </c>
      <c r="D197" s="18">
        <v>0</v>
      </c>
      <c r="E197" s="16">
        <f t="shared" si="6"/>
        <v>11377.35</v>
      </c>
    </row>
    <row r="198" spans="1:5" s="19" customFormat="1" ht="12.75">
      <c r="A198" s="15" t="s">
        <v>2868</v>
      </c>
      <c r="B198" s="15" t="s">
        <v>3153</v>
      </c>
      <c r="C198" s="16">
        <v>12192.5</v>
      </c>
      <c r="D198" s="18">
        <v>0</v>
      </c>
      <c r="E198" s="16">
        <f t="shared" si="6"/>
        <v>12192.5</v>
      </c>
    </row>
    <row r="199" spans="1:5" s="19" customFormat="1" ht="12.75">
      <c r="A199" s="15" t="s">
        <v>2870</v>
      </c>
      <c r="B199" s="15" t="s">
        <v>3154</v>
      </c>
      <c r="C199" s="16">
        <v>2421</v>
      </c>
      <c r="D199" s="18">
        <v>0</v>
      </c>
      <c r="E199" s="16">
        <f t="shared" si="6"/>
        <v>2421</v>
      </c>
    </row>
    <row r="200" spans="1:5" s="19" customFormat="1" ht="12.75">
      <c r="A200" s="15" t="s">
        <v>2893</v>
      </c>
      <c r="B200" s="15" t="s">
        <v>3155</v>
      </c>
      <c r="C200" s="16">
        <v>1207.5</v>
      </c>
      <c r="D200" s="18">
        <v>0</v>
      </c>
      <c r="E200" s="16">
        <f t="shared" si="6"/>
        <v>1207.5</v>
      </c>
    </row>
    <row r="201" spans="1:5" s="19" customFormat="1" ht="12.75">
      <c r="A201" s="15" t="s">
        <v>856</v>
      </c>
      <c r="B201" s="15" t="s">
        <v>3156</v>
      </c>
      <c r="C201" s="16">
        <v>1840</v>
      </c>
      <c r="D201" s="18">
        <v>0</v>
      </c>
      <c r="E201" s="16">
        <f t="shared" si="6"/>
        <v>1840</v>
      </c>
    </row>
    <row r="202" spans="1:5" s="19" customFormat="1" ht="12.75">
      <c r="A202" s="15" t="s">
        <v>878</v>
      </c>
      <c r="B202" s="15" t="s">
        <v>3157</v>
      </c>
      <c r="C202" s="16">
        <v>2388.5</v>
      </c>
      <c r="D202" s="18">
        <v>0</v>
      </c>
      <c r="E202" s="16">
        <f t="shared" si="6"/>
        <v>2388.5</v>
      </c>
    </row>
    <row r="203" spans="1:5" s="19" customFormat="1" ht="12.75">
      <c r="A203" s="15" t="s">
        <v>880</v>
      </c>
      <c r="B203" s="15" t="s">
        <v>3158</v>
      </c>
      <c r="C203" s="16">
        <v>750</v>
      </c>
      <c r="D203" s="18">
        <v>0</v>
      </c>
      <c r="E203" s="16">
        <f t="shared" si="6"/>
        <v>750</v>
      </c>
    </row>
    <row r="204" spans="1:5" s="19" customFormat="1" ht="12.75">
      <c r="A204" s="15" t="s">
        <v>882</v>
      </c>
      <c r="B204" s="15" t="s">
        <v>3159</v>
      </c>
      <c r="C204" s="16">
        <v>1150</v>
      </c>
      <c r="D204" s="18">
        <v>0</v>
      </c>
      <c r="E204" s="16">
        <f t="shared" si="6"/>
        <v>1150</v>
      </c>
    </row>
    <row r="205" spans="1:5" s="19" customFormat="1" ht="12.75">
      <c r="A205" s="15" t="s">
        <v>906</v>
      </c>
      <c r="B205" s="15" t="s">
        <v>3161</v>
      </c>
      <c r="C205" s="16">
        <v>1500</v>
      </c>
      <c r="D205" s="18">
        <v>0</v>
      </c>
      <c r="E205" s="16">
        <f t="shared" si="6"/>
        <v>1500</v>
      </c>
    </row>
    <row r="206" spans="1:5" s="19" customFormat="1" ht="12.75">
      <c r="A206" s="22"/>
      <c r="B206" s="24" t="s">
        <v>3886</v>
      </c>
      <c r="C206" s="45">
        <f>SUM(C183:C205)</f>
        <v>714192.1</v>
      </c>
      <c r="D206" s="45">
        <f>SUM(D183:D205)</f>
        <v>0</v>
      </c>
      <c r="E206" s="45">
        <f t="shared" si="6"/>
        <v>714192.1</v>
      </c>
    </row>
    <row r="207" spans="1:5" s="19" customFormat="1" ht="12.75">
      <c r="A207" s="22" t="s">
        <v>1175</v>
      </c>
      <c r="B207" s="24"/>
      <c r="C207" s="45"/>
      <c r="D207" s="45"/>
      <c r="E207" s="45"/>
    </row>
    <row r="208" spans="1:5" s="19" customFormat="1" ht="12.75">
      <c r="A208" s="15" t="s">
        <v>2723</v>
      </c>
      <c r="B208" s="15" t="s">
        <v>3163</v>
      </c>
      <c r="C208" s="34">
        <v>8654.5</v>
      </c>
      <c r="D208" s="34">
        <v>8654.5</v>
      </c>
      <c r="E208" s="34">
        <f t="shared" si="6"/>
        <v>0</v>
      </c>
    </row>
    <row r="209" spans="1:5" s="19" customFormat="1" ht="12.75">
      <c r="A209" s="22"/>
      <c r="B209" s="24" t="s">
        <v>3886</v>
      </c>
      <c r="C209" s="45">
        <f>SUM(C208:C208)</f>
        <v>8654.5</v>
      </c>
      <c r="D209" s="45">
        <f>SUM(D208:D208)</f>
        <v>8654.5</v>
      </c>
      <c r="E209" s="45">
        <f t="shared" si="6"/>
        <v>0</v>
      </c>
    </row>
    <row r="210" spans="1:5" s="19" customFormat="1" ht="12.75">
      <c r="A210" s="31" t="s">
        <v>1176</v>
      </c>
      <c r="B210" s="24"/>
      <c r="C210" s="45"/>
      <c r="D210" s="45"/>
      <c r="E210" s="45"/>
    </row>
    <row r="211" spans="1:5" s="19" customFormat="1" ht="12.75">
      <c r="A211" s="15" t="s">
        <v>2886</v>
      </c>
      <c r="B211" s="15" t="s">
        <v>1007</v>
      </c>
      <c r="C211" s="34">
        <v>1100</v>
      </c>
      <c r="D211" s="34">
        <v>0</v>
      </c>
      <c r="E211" s="34">
        <f aca="true" t="shared" si="7" ref="E211:E245">+C211-D211</f>
        <v>1100</v>
      </c>
    </row>
    <row r="212" spans="1:5" s="19" customFormat="1" ht="12.75">
      <c r="A212" s="15" t="s">
        <v>906</v>
      </c>
      <c r="B212" s="15" t="s">
        <v>1008</v>
      </c>
      <c r="C212" s="16">
        <v>1837.59</v>
      </c>
      <c r="D212" s="18">
        <v>0</v>
      </c>
      <c r="E212" s="16">
        <f t="shared" si="7"/>
        <v>1837.59</v>
      </c>
    </row>
    <row r="213" spans="1:5" s="19" customFormat="1" ht="12.75">
      <c r="A213" s="22"/>
      <c r="B213" s="24" t="s">
        <v>3886</v>
      </c>
      <c r="C213" s="45">
        <f>SUM(C211:C212)</f>
        <v>2937.59</v>
      </c>
      <c r="D213" s="45">
        <f>SUM(D211:D212)</f>
        <v>0</v>
      </c>
      <c r="E213" s="45">
        <f t="shared" si="7"/>
        <v>2937.59</v>
      </c>
    </row>
    <row r="214" spans="1:5" s="19" customFormat="1" ht="12.75">
      <c r="A214" s="22" t="s">
        <v>1177</v>
      </c>
      <c r="B214" s="24"/>
      <c r="C214" s="45"/>
      <c r="D214" s="45"/>
      <c r="E214" s="45"/>
    </row>
    <row r="215" spans="1:5" s="19" customFormat="1" ht="12.75">
      <c r="A215" s="15" t="s">
        <v>2747</v>
      </c>
      <c r="B215" s="15" t="s">
        <v>1011</v>
      </c>
      <c r="C215" s="34">
        <v>920</v>
      </c>
      <c r="D215" s="34">
        <v>0</v>
      </c>
      <c r="E215" s="34">
        <f t="shared" si="7"/>
        <v>920</v>
      </c>
    </row>
    <row r="216" spans="1:5" s="19" customFormat="1" ht="12.75">
      <c r="A216" s="22"/>
      <c r="B216" s="24" t="s">
        <v>3886</v>
      </c>
      <c r="C216" s="45">
        <f>SUM(C215:C215)</f>
        <v>920</v>
      </c>
      <c r="D216" s="45">
        <f>SUM(D215:D215)</f>
        <v>0</v>
      </c>
      <c r="E216" s="45">
        <f t="shared" si="7"/>
        <v>920</v>
      </c>
    </row>
    <row r="217" spans="1:5" s="19" customFormat="1" ht="12.75">
      <c r="A217" s="22" t="s">
        <v>1178</v>
      </c>
      <c r="B217" s="24"/>
      <c r="C217" s="45"/>
      <c r="D217" s="45"/>
      <c r="E217" s="45"/>
    </row>
    <row r="218" spans="1:5" s="19" customFormat="1" ht="12.75">
      <c r="A218" s="15" t="s">
        <v>940</v>
      </c>
      <c r="B218" s="15" t="s">
        <v>1014</v>
      </c>
      <c r="C218" s="34">
        <v>18600</v>
      </c>
      <c r="D218" s="34">
        <v>0</v>
      </c>
      <c r="E218" s="34">
        <f t="shared" si="7"/>
        <v>18600</v>
      </c>
    </row>
    <row r="219" spans="1:5" s="19" customFormat="1" ht="12.75">
      <c r="A219" s="22"/>
      <c r="B219" s="24" t="s">
        <v>3886</v>
      </c>
      <c r="C219" s="45">
        <f>SUM(C218)</f>
        <v>18600</v>
      </c>
      <c r="D219" s="45">
        <f>SUM(D218)</f>
        <v>0</v>
      </c>
      <c r="E219" s="45">
        <f t="shared" si="7"/>
        <v>18600</v>
      </c>
    </row>
    <row r="220" spans="1:5" s="19" customFormat="1" ht="12.75">
      <c r="A220" s="22" t="s">
        <v>1179</v>
      </c>
      <c r="B220" s="24"/>
      <c r="C220" s="45"/>
      <c r="D220" s="45"/>
      <c r="E220" s="45"/>
    </row>
    <row r="221" spans="1:5" s="19" customFormat="1" ht="12.75">
      <c r="A221" s="15" t="s">
        <v>2868</v>
      </c>
      <c r="B221" s="15" t="s">
        <v>1015</v>
      </c>
      <c r="C221" s="34">
        <v>2750</v>
      </c>
      <c r="D221" s="34">
        <v>0</v>
      </c>
      <c r="E221" s="34">
        <f t="shared" si="7"/>
        <v>2750</v>
      </c>
    </row>
    <row r="222" spans="1:5" s="19" customFormat="1" ht="12.75">
      <c r="A222" s="15" t="s">
        <v>906</v>
      </c>
      <c r="B222" s="15" t="s">
        <v>1017</v>
      </c>
      <c r="C222" s="16">
        <v>59788</v>
      </c>
      <c r="D222" s="18">
        <v>0</v>
      </c>
      <c r="E222" s="16">
        <f t="shared" si="7"/>
        <v>59788</v>
      </c>
    </row>
    <row r="223" spans="1:5" s="19" customFormat="1" ht="12.75">
      <c r="A223" s="22"/>
      <c r="B223" s="24" t="s">
        <v>3886</v>
      </c>
      <c r="C223" s="45">
        <f>SUM(C221:C222)</f>
        <v>62538</v>
      </c>
      <c r="D223" s="45">
        <f>SUM(D221:D222)</f>
        <v>0</v>
      </c>
      <c r="E223" s="45">
        <f t="shared" si="7"/>
        <v>62538</v>
      </c>
    </row>
    <row r="224" spans="1:5" s="19" customFormat="1" ht="12.75">
      <c r="A224" s="22" t="s">
        <v>1180</v>
      </c>
      <c r="B224" s="24"/>
      <c r="C224" s="45"/>
      <c r="D224" s="45"/>
      <c r="E224" s="45"/>
    </row>
    <row r="225" spans="1:5" s="19" customFormat="1" ht="12.75">
      <c r="A225" s="15" t="s">
        <v>2868</v>
      </c>
      <c r="B225" s="15" t="s">
        <v>1024</v>
      </c>
      <c r="C225" s="34">
        <v>4500</v>
      </c>
      <c r="D225" s="34">
        <v>0</v>
      </c>
      <c r="E225" s="34">
        <f t="shared" si="7"/>
        <v>4500</v>
      </c>
    </row>
    <row r="226" spans="1:5" s="19" customFormat="1" ht="12.75">
      <c r="A226" s="21"/>
      <c r="B226" s="22" t="s">
        <v>3886</v>
      </c>
      <c r="C226" s="45">
        <f>SUM(C225:C225)</f>
        <v>4500</v>
      </c>
      <c r="D226" s="45">
        <f>SUM(D225:D225)</f>
        <v>0</v>
      </c>
      <c r="E226" s="45">
        <f t="shared" si="7"/>
        <v>4500</v>
      </c>
    </row>
    <row r="227" spans="1:5" s="19" customFormat="1" ht="12.75">
      <c r="A227" s="21" t="s">
        <v>1181</v>
      </c>
      <c r="B227" s="22"/>
      <c r="C227" s="45"/>
      <c r="D227" s="45"/>
      <c r="E227" s="45"/>
    </row>
    <row r="228" spans="1:5" s="19" customFormat="1" ht="12.75">
      <c r="A228" s="15" t="s">
        <v>2747</v>
      </c>
      <c r="B228" s="15" t="s">
        <v>1027</v>
      </c>
      <c r="C228" s="34">
        <v>2000</v>
      </c>
      <c r="D228" s="34">
        <v>0</v>
      </c>
      <c r="E228" s="34">
        <f t="shared" si="7"/>
        <v>2000</v>
      </c>
    </row>
    <row r="229" spans="1:5" s="19" customFormat="1" ht="12.75">
      <c r="A229" s="15" t="s">
        <v>2793</v>
      </c>
      <c r="B229" s="15" t="s">
        <v>1030</v>
      </c>
      <c r="C229" s="16">
        <v>2955</v>
      </c>
      <c r="D229" s="18">
        <v>0</v>
      </c>
      <c r="E229" s="16">
        <f t="shared" si="7"/>
        <v>2955</v>
      </c>
    </row>
    <row r="230" spans="1:5" s="19" customFormat="1" ht="12.75">
      <c r="A230" s="15" t="s">
        <v>2820</v>
      </c>
      <c r="B230" s="15" t="s">
        <v>1031</v>
      </c>
      <c r="C230" s="16">
        <v>6000</v>
      </c>
      <c r="D230" s="18">
        <v>0</v>
      </c>
      <c r="E230" s="16">
        <f t="shared" si="7"/>
        <v>6000</v>
      </c>
    </row>
    <row r="231" spans="1:5" s="19" customFormat="1" ht="12.75">
      <c r="A231" s="15" t="s">
        <v>994</v>
      </c>
      <c r="B231" s="15" t="s">
        <v>1032</v>
      </c>
      <c r="C231" s="16">
        <v>3000</v>
      </c>
      <c r="D231" s="18">
        <v>0</v>
      </c>
      <c r="E231" s="16">
        <f t="shared" si="7"/>
        <v>3000</v>
      </c>
    </row>
    <row r="232" spans="1:5" s="19" customFormat="1" ht="12.75">
      <c r="A232" s="15" t="s">
        <v>2850</v>
      </c>
      <c r="B232" s="15" t="s">
        <v>1035</v>
      </c>
      <c r="C232" s="16">
        <v>12500</v>
      </c>
      <c r="D232" s="18">
        <v>0</v>
      </c>
      <c r="E232" s="16">
        <f t="shared" si="7"/>
        <v>12500</v>
      </c>
    </row>
    <row r="233" spans="1:5" s="19" customFormat="1" ht="12.75">
      <c r="A233" s="15" t="s">
        <v>2868</v>
      </c>
      <c r="B233" s="15" t="s">
        <v>1037</v>
      </c>
      <c r="C233" s="16">
        <v>2127.5</v>
      </c>
      <c r="D233" s="18">
        <v>0</v>
      </c>
      <c r="E233" s="16">
        <f t="shared" si="7"/>
        <v>2127.5</v>
      </c>
    </row>
    <row r="234" spans="1:5" s="19" customFormat="1" ht="12.75">
      <c r="A234" s="15" t="s">
        <v>2870</v>
      </c>
      <c r="B234" s="15" t="s">
        <v>1038</v>
      </c>
      <c r="C234" s="16">
        <v>15000</v>
      </c>
      <c r="D234" s="18">
        <v>0</v>
      </c>
      <c r="E234" s="16">
        <f t="shared" si="7"/>
        <v>15000</v>
      </c>
    </row>
    <row r="235" spans="1:5" s="19" customFormat="1" ht="12.75">
      <c r="A235" s="15" t="s">
        <v>2886</v>
      </c>
      <c r="B235" s="15" t="s">
        <v>1039</v>
      </c>
      <c r="C235" s="16">
        <v>3795</v>
      </c>
      <c r="D235" s="18">
        <v>0</v>
      </c>
      <c r="E235" s="16">
        <f t="shared" si="7"/>
        <v>3795</v>
      </c>
    </row>
    <row r="236" spans="1:5" s="19" customFormat="1" ht="12.75">
      <c r="A236" s="15" t="s">
        <v>878</v>
      </c>
      <c r="B236" s="15" t="s">
        <v>1041</v>
      </c>
      <c r="C236" s="16">
        <v>8000</v>
      </c>
      <c r="D236" s="18">
        <v>0</v>
      </c>
      <c r="E236" s="16">
        <f t="shared" si="7"/>
        <v>8000</v>
      </c>
    </row>
    <row r="237" spans="1:5" s="19" customFormat="1" ht="12.75">
      <c r="A237" s="15" t="s">
        <v>880</v>
      </c>
      <c r="B237" s="15" t="s">
        <v>1042</v>
      </c>
      <c r="C237" s="16">
        <v>13861.11</v>
      </c>
      <c r="D237" s="18">
        <v>0</v>
      </c>
      <c r="E237" s="16">
        <f t="shared" si="7"/>
        <v>13861.11</v>
      </c>
    </row>
    <row r="238" spans="1:5" s="19" customFormat="1" ht="12.75">
      <c r="A238" s="15" t="s">
        <v>906</v>
      </c>
      <c r="B238" s="15" t="s">
        <v>1043</v>
      </c>
      <c r="C238" s="16">
        <v>8340</v>
      </c>
      <c r="D238" s="18">
        <v>0</v>
      </c>
      <c r="E238" s="16">
        <f t="shared" si="7"/>
        <v>8340</v>
      </c>
    </row>
    <row r="239" spans="1:5" s="19" customFormat="1" ht="12.75">
      <c r="A239" s="15" t="s">
        <v>908</v>
      </c>
      <c r="B239" s="15" t="s">
        <v>1044</v>
      </c>
      <c r="C239" s="16">
        <v>1222</v>
      </c>
      <c r="D239" s="18">
        <v>0</v>
      </c>
      <c r="E239" s="16">
        <f t="shared" si="7"/>
        <v>1222</v>
      </c>
    </row>
    <row r="240" spans="1:5" s="19" customFormat="1" ht="12.75">
      <c r="A240" s="21"/>
      <c r="B240" s="22" t="s">
        <v>3886</v>
      </c>
      <c r="C240" s="45">
        <f>SUM(C228:C239)</f>
        <v>78800.61</v>
      </c>
      <c r="D240" s="45">
        <f>SUM(D228:D239)</f>
        <v>0</v>
      </c>
      <c r="E240" s="45">
        <f t="shared" si="7"/>
        <v>78800.61</v>
      </c>
    </row>
    <row r="241" spans="1:5" s="19" customFormat="1" ht="12.75">
      <c r="A241" s="21" t="s">
        <v>1182</v>
      </c>
      <c r="B241" s="22"/>
      <c r="C241" s="45"/>
      <c r="D241" s="45"/>
      <c r="E241" s="45"/>
    </row>
    <row r="242" spans="1:5" s="19" customFormat="1" ht="12.75">
      <c r="A242" s="15" t="s">
        <v>2747</v>
      </c>
      <c r="B242" s="15" t="s">
        <v>1047</v>
      </c>
      <c r="C242" s="34">
        <v>250</v>
      </c>
      <c r="D242" s="34">
        <v>0</v>
      </c>
      <c r="E242" s="34">
        <f t="shared" si="7"/>
        <v>250</v>
      </c>
    </row>
    <row r="243" spans="1:5" s="19" customFormat="1" ht="12.75">
      <c r="A243" s="15" t="s">
        <v>3062</v>
      </c>
      <c r="B243" s="15" t="s">
        <v>1048</v>
      </c>
      <c r="C243" s="16">
        <v>4100</v>
      </c>
      <c r="D243" s="18">
        <v>0</v>
      </c>
      <c r="E243" s="16">
        <f t="shared" si="7"/>
        <v>4100</v>
      </c>
    </row>
    <row r="244" spans="1:5" s="19" customFormat="1" ht="12.75">
      <c r="A244" s="15" t="s">
        <v>2749</v>
      </c>
      <c r="B244" s="15" t="s">
        <v>1049</v>
      </c>
      <c r="C244" s="16">
        <v>20000</v>
      </c>
      <c r="D244" s="18">
        <v>0</v>
      </c>
      <c r="E244" s="16">
        <f t="shared" si="7"/>
        <v>20000</v>
      </c>
    </row>
    <row r="245" spans="1:5" s="19" customFormat="1" ht="12.75">
      <c r="A245" s="15" t="s">
        <v>2793</v>
      </c>
      <c r="B245" s="15" t="s">
        <v>1050</v>
      </c>
      <c r="C245" s="16">
        <v>9000</v>
      </c>
      <c r="D245" s="18">
        <v>0</v>
      </c>
      <c r="E245" s="16">
        <f t="shared" si="7"/>
        <v>9000</v>
      </c>
    </row>
    <row r="246" spans="1:5" s="19" customFormat="1" ht="12.75">
      <c r="A246" s="15" t="s">
        <v>2808</v>
      </c>
      <c r="B246" s="15" t="s">
        <v>1051</v>
      </c>
      <c r="C246" s="16">
        <v>1900</v>
      </c>
      <c r="D246" s="18">
        <v>0</v>
      </c>
      <c r="E246" s="16">
        <f aca="true" t="shared" si="8" ref="E246:E265">+C246-D246</f>
        <v>1900</v>
      </c>
    </row>
    <row r="247" spans="1:5" s="19" customFormat="1" ht="12.75">
      <c r="A247" s="15" t="s">
        <v>2868</v>
      </c>
      <c r="B247" s="15" t="s">
        <v>1052</v>
      </c>
      <c r="C247" s="16">
        <v>5000</v>
      </c>
      <c r="D247" s="18">
        <v>0</v>
      </c>
      <c r="E247" s="16">
        <f t="shared" si="8"/>
        <v>5000</v>
      </c>
    </row>
    <row r="248" spans="1:5" s="19" customFormat="1" ht="12.75">
      <c r="A248" s="15" t="s">
        <v>2870</v>
      </c>
      <c r="B248" s="15" t="s">
        <v>1053</v>
      </c>
      <c r="C248" s="16">
        <v>900</v>
      </c>
      <c r="D248" s="18">
        <v>0</v>
      </c>
      <c r="E248" s="16">
        <f t="shared" si="8"/>
        <v>900</v>
      </c>
    </row>
    <row r="249" spans="1:5" s="19" customFormat="1" ht="12.75">
      <c r="A249" s="15" t="s">
        <v>1054</v>
      </c>
      <c r="B249" s="15" t="s">
        <v>1055</v>
      </c>
      <c r="C249" s="16">
        <v>1725</v>
      </c>
      <c r="D249" s="18">
        <v>0</v>
      </c>
      <c r="E249" s="16">
        <f t="shared" si="8"/>
        <v>1725</v>
      </c>
    </row>
    <row r="250" spans="1:5" s="19" customFormat="1" ht="12.75">
      <c r="A250" s="15" t="s">
        <v>878</v>
      </c>
      <c r="B250" s="15" t="s">
        <v>1056</v>
      </c>
      <c r="C250" s="16">
        <v>3450</v>
      </c>
      <c r="D250" s="18">
        <v>0</v>
      </c>
      <c r="E250" s="16">
        <f t="shared" si="8"/>
        <v>3450</v>
      </c>
    </row>
    <row r="251" spans="1:5" s="19" customFormat="1" ht="12.75">
      <c r="A251" s="15" t="s">
        <v>922</v>
      </c>
      <c r="B251" s="15" t="s">
        <v>1057</v>
      </c>
      <c r="C251" s="16">
        <v>700</v>
      </c>
      <c r="D251" s="18">
        <v>0</v>
      </c>
      <c r="E251" s="16">
        <f t="shared" si="8"/>
        <v>700</v>
      </c>
    </row>
    <row r="252" spans="1:5" s="19" customFormat="1" ht="12.75">
      <c r="A252" s="21"/>
      <c r="B252" s="22" t="s">
        <v>3886</v>
      </c>
      <c r="C252" s="45">
        <f>SUM(C242:C251)</f>
        <v>47025</v>
      </c>
      <c r="D252" s="45">
        <f>SUM(D242:D251)</f>
        <v>0</v>
      </c>
      <c r="E252" s="45">
        <f t="shared" si="8"/>
        <v>47025</v>
      </c>
    </row>
    <row r="253" spans="1:5" s="19" customFormat="1" ht="12.75">
      <c r="A253" s="21" t="s">
        <v>1183</v>
      </c>
      <c r="B253" s="22"/>
      <c r="C253" s="45"/>
      <c r="D253" s="45"/>
      <c r="E253" s="45"/>
    </row>
    <row r="254" spans="1:5" s="19" customFormat="1" ht="12.75">
      <c r="A254" s="15" t="s">
        <v>2747</v>
      </c>
      <c r="B254" s="15" t="s">
        <v>976</v>
      </c>
      <c r="C254" s="34">
        <v>17250</v>
      </c>
      <c r="D254" s="34">
        <v>0</v>
      </c>
      <c r="E254" s="34">
        <f t="shared" si="8"/>
        <v>17250</v>
      </c>
    </row>
    <row r="255" spans="1:5" s="19" customFormat="1" ht="12.75">
      <c r="A255" s="15" t="s">
        <v>3062</v>
      </c>
      <c r="B255" s="15" t="s">
        <v>1059</v>
      </c>
      <c r="C255" s="16">
        <v>7935</v>
      </c>
      <c r="D255" s="18">
        <v>0</v>
      </c>
      <c r="E255" s="16">
        <f t="shared" si="8"/>
        <v>7935</v>
      </c>
    </row>
    <row r="256" spans="1:5" s="19" customFormat="1" ht="12.75">
      <c r="A256" s="15" t="s">
        <v>2749</v>
      </c>
      <c r="B256" s="15" t="s">
        <v>1060</v>
      </c>
      <c r="C256" s="16">
        <v>10000</v>
      </c>
      <c r="D256" s="16">
        <v>10000</v>
      </c>
      <c r="E256" s="18">
        <v>0</v>
      </c>
    </row>
    <row r="257" spans="1:5" s="19" customFormat="1" ht="12.75">
      <c r="A257" s="15" t="s">
        <v>2751</v>
      </c>
      <c r="B257" s="15" t="s">
        <v>1061</v>
      </c>
      <c r="C257" s="16">
        <v>3450</v>
      </c>
      <c r="D257" s="18">
        <v>0</v>
      </c>
      <c r="E257" s="16">
        <f t="shared" si="8"/>
        <v>3450</v>
      </c>
    </row>
    <row r="258" spans="1:5" s="19" customFormat="1" ht="12.75">
      <c r="A258" s="15" t="s">
        <v>2787</v>
      </c>
      <c r="B258" s="15" t="s">
        <v>1062</v>
      </c>
      <c r="C258" s="16">
        <v>1000</v>
      </c>
      <c r="D258" s="16">
        <v>1000</v>
      </c>
      <c r="E258" s="18">
        <v>0</v>
      </c>
    </row>
    <row r="259" spans="1:5" s="19" customFormat="1" ht="12.75">
      <c r="A259" s="15" t="s">
        <v>2793</v>
      </c>
      <c r="B259" s="15" t="s">
        <v>1063</v>
      </c>
      <c r="C259" s="16">
        <v>2000</v>
      </c>
      <c r="D259" s="18">
        <v>0</v>
      </c>
      <c r="E259" s="16">
        <f t="shared" si="8"/>
        <v>2000</v>
      </c>
    </row>
    <row r="260" spans="1:5" s="19" customFormat="1" ht="12.75">
      <c r="A260" s="15" t="s">
        <v>2868</v>
      </c>
      <c r="B260" s="15" t="s">
        <v>1064</v>
      </c>
      <c r="C260" s="16">
        <v>10000</v>
      </c>
      <c r="D260" s="18">
        <v>0</v>
      </c>
      <c r="E260" s="16">
        <f t="shared" si="8"/>
        <v>10000</v>
      </c>
    </row>
    <row r="261" spans="1:5" s="19" customFormat="1" ht="12.75">
      <c r="A261" s="15" t="s">
        <v>2870</v>
      </c>
      <c r="B261" s="15" t="s">
        <v>1065</v>
      </c>
      <c r="C261" s="16">
        <v>2076</v>
      </c>
      <c r="D261" s="18">
        <v>0</v>
      </c>
      <c r="E261" s="16">
        <f t="shared" si="8"/>
        <v>2076</v>
      </c>
    </row>
    <row r="262" spans="1:5" s="19" customFormat="1" ht="12.75">
      <c r="A262" s="15" t="s">
        <v>2893</v>
      </c>
      <c r="B262" s="15" t="s">
        <v>1066</v>
      </c>
      <c r="C262" s="16">
        <v>1025.8</v>
      </c>
      <c r="D262" s="18">
        <v>0</v>
      </c>
      <c r="E262" s="16">
        <f t="shared" si="8"/>
        <v>1025.8</v>
      </c>
    </row>
    <row r="263" spans="1:5" s="19" customFormat="1" ht="12.75">
      <c r="A263" s="15" t="s">
        <v>878</v>
      </c>
      <c r="B263" s="15" t="s">
        <v>1067</v>
      </c>
      <c r="C263" s="16">
        <v>6300</v>
      </c>
      <c r="D263" s="18">
        <v>0</v>
      </c>
      <c r="E263" s="16">
        <f t="shared" si="8"/>
        <v>6300</v>
      </c>
    </row>
    <row r="264" spans="1:5" s="19" customFormat="1" ht="12.75">
      <c r="A264" s="15" t="s">
        <v>922</v>
      </c>
      <c r="B264" s="15" t="s">
        <v>1069</v>
      </c>
      <c r="C264" s="16">
        <v>3417</v>
      </c>
      <c r="D264" s="18">
        <v>0</v>
      </c>
      <c r="E264" s="16">
        <f t="shared" si="8"/>
        <v>3417</v>
      </c>
    </row>
    <row r="265" spans="1:5" s="19" customFormat="1" ht="12.75">
      <c r="A265" s="21"/>
      <c r="B265" s="22" t="s">
        <v>3886</v>
      </c>
      <c r="C265" s="45">
        <f>SUM(C254:C264)</f>
        <v>64453.8</v>
      </c>
      <c r="D265" s="45">
        <f>SUM(D254:D264)</f>
        <v>11000</v>
      </c>
      <c r="E265" s="45">
        <f t="shared" si="8"/>
        <v>53453.8</v>
      </c>
    </row>
    <row r="266" spans="1:5" s="19" customFormat="1" ht="12.75">
      <c r="A266" s="22" t="s">
        <v>1184</v>
      </c>
      <c r="B266" s="22"/>
      <c r="C266" s="45"/>
      <c r="D266" s="45"/>
      <c r="E266" s="45"/>
    </row>
    <row r="267" spans="1:5" s="19" customFormat="1" ht="12.75">
      <c r="A267" s="15" t="s">
        <v>2723</v>
      </c>
      <c r="B267" s="15" t="s">
        <v>1078</v>
      </c>
      <c r="C267" s="34">
        <v>10000</v>
      </c>
      <c r="D267" s="34">
        <v>0</v>
      </c>
      <c r="E267" s="34">
        <f aca="true" t="shared" si="9" ref="E267:E293">+C267-D267</f>
        <v>10000</v>
      </c>
    </row>
    <row r="268" spans="1:5" s="19" customFormat="1" ht="12.75">
      <c r="A268" s="15" t="s">
        <v>2725</v>
      </c>
      <c r="B268" s="15" t="s">
        <v>1079</v>
      </c>
      <c r="C268" s="16">
        <v>550000</v>
      </c>
      <c r="D268" s="18">
        <v>0</v>
      </c>
      <c r="E268" s="16">
        <f t="shared" si="9"/>
        <v>550000</v>
      </c>
    </row>
    <row r="269" spans="1:5" s="19" customFormat="1" ht="12.75">
      <c r="A269" s="15" t="s">
        <v>2747</v>
      </c>
      <c r="B269" s="15" t="s">
        <v>1083</v>
      </c>
      <c r="C269" s="16">
        <v>30245</v>
      </c>
      <c r="D269" s="18">
        <v>0</v>
      </c>
      <c r="E269" s="16">
        <f t="shared" si="9"/>
        <v>30245</v>
      </c>
    </row>
    <row r="270" spans="1:5" s="19" customFormat="1" ht="12.75">
      <c r="A270" s="15" t="s">
        <v>3062</v>
      </c>
      <c r="B270" s="15" t="s">
        <v>1084</v>
      </c>
      <c r="C270" s="16">
        <v>792</v>
      </c>
      <c r="D270" s="18">
        <v>0</v>
      </c>
      <c r="E270" s="16">
        <f t="shared" si="9"/>
        <v>792</v>
      </c>
    </row>
    <row r="271" spans="1:5" s="19" customFormat="1" ht="12.75">
      <c r="A271" s="15" t="s">
        <v>2749</v>
      </c>
      <c r="B271" s="15" t="s">
        <v>1085</v>
      </c>
      <c r="C271" s="16">
        <v>4500</v>
      </c>
      <c r="D271" s="18">
        <v>0</v>
      </c>
      <c r="E271" s="16">
        <f t="shared" si="9"/>
        <v>4500</v>
      </c>
    </row>
    <row r="272" spans="1:5" s="19" customFormat="1" ht="12.75">
      <c r="A272" s="15" t="s">
        <v>2751</v>
      </c>
      <c r="B272" s="15" t="s">
        <v>1086</v>
      </c>
      <c r="C272" s="16">
        <v>353987.25</v>
      </c>
      <c r="D272" s="18">
        <v>0</v>
      </c>
      <c r="E272" s="16">
        <f t="shared" si="9"/>
        <v>353987.25</v>
      </c>
    </row>
    <row r="273" spans="1:5" s="19" customFormat="1" ht="12.75">
      <c r="A273" s="15" t="s">
        <v>2753</v>
      </c>
      <c r="B273" s="15" t="s">
        <v>1087</v>
      </c>
      <c r="C273" s="16">
        <v>69000</v>
      </c>
      <c r="D273" s="18">
        <v>0</v>
      </c>
      <c r="E273" s="16">
        <f t="shared" si="9"/>
        <v>69000</v>
      </c>
    </row>
    <row r="274" spans="1:5" s="19" customFormat="1" ht="12.75">
      <c r="A274" s="15" t="s">
        <v>2755</v>
      </c>
      <c r="B274" s="15" t="s">
        <v>1088</v>
      </c>
      <c r="C274" s="16">
        <v>200000</v>
      </c>
      <c r="D274" s="18">
        <v>0</v>
      </c>
      <c r="E274" s="16">
        <f t="shared" si="9"/>
        <v>200000</v>
      </c>
    </row>
    <row r="275" spans="1:5" s="19" customFormat="1" ht="12.75">
      <c r="A275" s="15" t="s">
        <v>2787</v>
      </c>
      <c r="B275" s="15" t="s">
        <v>1089</v>
      </c>
      <c r="C275" s="16">
        <v>652332</v>
      </c>
      <c r="D275" s="16">
        <v>210372.11</v>
      </c>
      <c r="E275" s="16">
        <f t="shared" si="9"/>
        <v>441959.89</v>
      </c>
    </row>
    <row r="276" spans="1:5" s="19" customFormat="1" ht="12.75">
      <c r="A276" s="15" t="s">
        <v>2793</v>
      </c>
      <c r="B276" s="15" t="s">
        <v>1090</v>
      </c>
      <c r="C276" s="16">
        <v>120000</v>
      </c>
      <c r="D276" s="16">
        <v>120000</v>
      </c>
      <c r="E276" s="18">
        <v>0</v>
      </c>
    </row>
    <row r="277" spans="1:5" s="19" customFormat="1" ht="12.75">
      <c r="A277" s="15" t="s">
        <v>2808</v>
      </c>
      <c r="B277" s="15" t="s">
        <v>1092</v>
      </c>
      <c r="C277" s="16">
        <v>20600</v>
      </c>
      <c r="D277" s="18">
        <v>0</v>
      </c>
      <c r="E277" s="16">
        <f t="shared" si="9"/>
        <v>20600</v>
      </c>
    </row>
    <row r="278" spans="1:5" s="19" customFormat="1" ht="12.75">
      <c r="A278" s="15" t="s">
        <v>977</v>
      </c>
      <c r="B278" s="15" t="s">
        <v>1094</v>
      </c>
      <c r="C278" s="16">
        <v>21850</v>
      </c>
      <c r="D278" s="18">
        <v>0</v>
      </c>
      <c r="E278" s="16">
        <f t="shared" si="9"/>
        <v>21850</v>
      </c>
    </row>
    <row r="279" spans="1:5" s="19" customFormat="1" ht="12.75">
      <c r="A279" s="15" t="s">
        <v>2844</v>
      </c>
      <c r="B279" s="15" t="s">
        <v>1095</v>
      </c>
      <c r="C279" s="16">
        <v>22127.5</v>
      </c>
      <c r="D279" s="18">
        <v>0</v>
      </c>
      <c r="E279" s="16">
        <f t="shared" si="9"/>
        <v>22127.5</v>
      </c>
    </row>
    <row r="280" spans="1:5" s="19" customFormat="1" ht="12.75">
      <c r="A280" s="15" t="s">
        <v>2850</v>
      </c>
      <c r="B280" s="15" t="s">
        <v>1096</v>
      </c>
      <c r="C280" s="16">
        <v>13425</v>
      </c>
      <c r="D280" s="18">
        <v>0</v>
      </c>
      <c r="E280" s="16">
        <f t="shared" si="9"/>
        <v>13425</v>
      </c>
    </row>
    <row r="281" spans="1:5" s="19" customFormat="1" ht="12.75">
      <c r="A281" s="15" t="s">
        <v>2868</v>
      </c>
      <c r="B281" s="15" t="s">
        <v>1097</v>
      </c>
      <c r="C281" s="16">
        <v>2.3</v>
      </c>
      <c r="D281" s="18">
        <v>0</v>
      </c>
      <c r="E281" s="16">
        <f t="shared" si="9"/>
        <v>2.3</v>
      </c>
    </row>
    <row r="282" spans="1:5" s="19" customFormat="1" ht="12.75">
      <c r="A282" s="15" t="s">
        <v>2886</v>
      </c>
      <c r="B282" s="15" t="s">
        <v>1099</v>
      </c>
      <c r="C282" s="16">
        <v>4000</v>
      </c>
      <c r="D282" s="18">
        <v>0</v>
      </c>
      <c r="E282" s="16">
        <f t="shared" si="9"/>
        <v>4000</v>
      </c>
    </row>
    <row r="283" spans="1:5" s="19" customFormat="1" ht="12.75">
      <c r="A283" s="15" t="s">
        <v>2888</v>
      </c>
      <c r="B283" s="15" t="s">
        <v>1100</v>
      </c>
      <c r="C283" s="16">
        <v>26859.38</v>
      </c>
      <c r="D283" s="18">
        <v>0</v>
      </c>
      <c r="E283" s="16">
        <f t="shared" si="9"/>
        <v>26859.38</v>
      </c>
    </row>
    <row r="284" spans="1:5" s="19" customFormat="1" ht="12.75">
      <c r="A284" s="15" t="s">
        <v>2893</v>
      </c>
      <c r="B284" s="15" t="s">
        <v>1101</v>
      </c>
      <c r="C284" s="16">
        <v>58160</v>
      </c>
      <c r="D284" s="18">
        <v>0</v>
      </c>
      <c r="E284" s="16">
        <f t="shared" si="9"/>
        <v>58160</v>
      </c>
    </row>
    <row r="285" spans="1:5" s="19" customFormat="1" ht="12.75">
      <c r="A285" s="15" t="s">
        <v>2895</v>
      </c>
      <c r="B285" s="15" t="s">
        <v>1102</v>
      </c>
      <c r="C285" s="16">
        <v>17515.03</v>
      </c>
      <c r="D285" s="18">
        <v>0</v>
      </c>
      <c r="E285" s="16">
        <f t="shared" si="9"/>
        <v>17515.03</v>
      </c>
    </row>
    <row r="286" spans="1:5" s="19" customFormat="1" ht="12.75">
      <c r="A286" s="15" t="s">
        <v>2897</v>
      </c>
      <c r="B286" s="15" t="s">
        <v>1103</v>
      </c>
      <c r="C286" s="16">
        <v>180750</v>
      </c>
      <c r="D286" s="18">
        <v>0</v>
      </c>
      <c r="E286" s="16">
        <f t="shared" si="9"/>
        <v>180750</v>
      </c>
    </row>
    <row r="287" spans="1:5" s="19" customFormat="1" ht="12.75">
      <c r="A287" s="15" t="s">
        <v>924</v>
      </c>
      <c r="B287" s="15" t="s">
        <v>1105</v>
      </c>
      <c r="C287" s="16">
        <v>200000</v>
      </c>
      <c r="D287" s="18">
        <v>0</v>
      </c>
      <c r="E287" s="16">
        <f t="shared" si="9"/>
        <v>200000</v>
      </c>
    </row>
    <row r="288" spans="1:5" s="19" customFormat="1" ht="12.75">
      <c r="A288" s="15" t="s">
        <v>926</v>
      </c>
      <c r="B288" s="15" t="s">
        <v>1106</v>
      </c>
      <c r="C288" s="16">
        <v>96600</v>
      </c>
      <c r="D288" s="18">
        <v>0</v>
      </c>
      <c r="E288" s="16">
        <f t="shared" si="9"/>
        <v>96600</v>
      </c>
    </row>
    <row r="289" spans="1:5" s="19" customFormat="1" ht="12.75">
      <c r="A289" s="15" t="s">
        <v>940</v>
      </c>
      <c r="B289" s="15" t="s">
        <v>1107</v>
      </c>
      <c r="C289" s="16">
        <v>18400</v>
      </c>
      <c r="D289" s="18">
        <v>0</v>
      </c>
      <c r="E289" s="16">
        <f t="shared" si="9"/>
        <v>18400</v>
      </c>
    </row>
    <row r="290" spans="1:5" s="19" customFormat="1" ht="12.75">
      <c r="A290" s="15" t="s">
        <v>942</v>
      </c>
      <c r="B290" s="15" t="s">
        <v>1108</v>
      </c>
      <c r="C290" s="16">
        <v>68820</v>
      </c>
      <c r="D290" s="18">
        <v>0</v>
      </c>
      <c r="E290" s="16">
        <f t="shared" si="9"/>
        <v>68820</v>
      </c>
    </row>
    <row r="291" spans="1:5" s="19" customFormat="1" ht="12.75">
      <c r="A291" s="15" t="s">
        <v>964</v>
      </c>
      <c r="B291" s="15" t="s">
        <v>1111</v>
      </c>
      <c r="C291" s="16">
        <v>10580</v>
      </c>
      <c r="D291" s="18">
        <v>0</v>
      </c>
      <c r="E291" s="16">
        <f t="shared" si="9"/>
        <v>10580</v>
      </c>
    </row>
    <row r="292" spans="1:5" s="19" customFormat="1" ht="12.75">
      <c r="A292" s="15" t="s">
        <v>966</v>
      </c>
      <c r="B292" s="15" t="s">
        <v>1112</v>
      </c>
      <c r="C292" s="16">
        <v>23927.45</v>
      </c>
      <c r="D292" s="18">
        <v>0</v>
      </c>
      <c r="E292" s="16">
        <f t="shared" si="9"/>
        <v>23927.45</v>
      </c>
    </row>
    <row r="293" spans="1:5" s="19" customFormat="1" ht="12.75">
      <c r="A293" s="22"/>
      <c r="B293" s="22" t="s">
        <v>3886</v>
      </c>
      <c r="C293" s="45">
        <f>SUM(C267:C292)</f>
        <v>2774472.91</v>
      </c>
      <c r="D293" s="45">
        <f>SUM(D267:D292)</f>
        <v>330372.11</v>
      </c>
      <c r="E293" s="45">
        <f t="shared" si="9"/>
        <v>2444100.8000000003</v>
      </c>
    </row>
    <row r="294" spans="1:5" s="19" customFormat="1" ht="12.75">
      <c r="A294" s="22"/>
      <c r="B294" s="22" t="s">
        <v>3843</v>
      </c>
      <c r="C294" s="45">
        <f>+C293+C265+C252+C240+C226+C223+C219+C216+C213+C209+C206+C181+C175+C161+C157+C145+C140+C134+C130+C125+C120+C115+C109+C105+C97</f>
        <v>15317283.019999996</v>
      </c>
      <c r="D294" s="45">
        <f>+D293+D265+D252+D240+D226+D223+D219+D216+D213+D209+D206+D181+D175+D161+D157+D145+D140+D134+D130+D125+D120+D115+D109+D105+D97</f>
        <v>366177.32</v>
      </c>
      <c r="E294" s="45">
        <f>+E293+E265+E252+E240+E226+E223+E219+E216+E213+E209+E206+E181+E175+E161+E157+E145+E140+E134+E130+E125+E120+E115+E109+E105+E97</f>
        <v>14951105.699999996</v>
      </c>
    </row>
    <row r="295" spans="1:5" ht="13.5">
      <c r="A295" s="19"/>
      <c r="B295" s="19"/>
      <c r="C295" s="58"/>
      <c r="D295" s="19"/>
      <c r="E295" s="19"/>
    </row>
    <row r="296" spans="1:5" ht="13.5">
      <c r="A296" s="19"/>
      <c r="B296" s="19"/>
      <c r="C296" s="250" t="s">
        <v>472</v>
      </c>
      <c r="D296" s="250"/>
      <c r="E296" s="54">
        <f>+ANEXO_8!G1078</f>
        <v>19844847.31</v>
      </c>
    </row>
    <row r="297" spans="1:5" ht="13.5">
      <c r="A297" s="19"/>
      <c r="B297" s="19"/>
      <c r="C297" s="250" t="s">
        <v>473</v>
      </c>
      <c r="D297" s="250"/>
      <c r="E297" s="54">
        <f>+E294</f>
        <v>14951105.699999996</v>
      </c>
    </row>
    <row r="298" spans="1:5" ht="13.5">
      <c r="A298" s="19"/>
      <c r="B298" s="19"/>
      <c r="C298" s="251" t="s">
        <v>3843</v>
      </c>
      <c r="D298" s="252"/>
      <c r="E298" s="55">
        <f>+E296+E297</f>
        <v>34795953.00999999</v>
      </c>
    </row>
  </sheetData>
  <sheetProtection/>
  <mergeCells count="8">
    <mergeCell ref="C296:D296"/>
    <mergeCell ref="C297:D297"/>
    <mergeCell ref="C298:D298"/>
    <mergeCell ref="A1:E1"/>
    <mergeCell ref="A2:E2"/>
    <mergeCell ref="A4:E4"/>
    <mergeCell ref="A5:E5"/>
    <mergeCell ref="A6:E6"/>
  </mergeCells>
  <printOptions horizontalCentered="1"/>
  <pageMargins left="0.31496062992125984" right="0.31496062992125984" top="0.35433070866141736" bottom="0.5511811023622047" header="0.31496062992125984" footer="0.15748031496062992"/>
  <pageSetup firstPageNumber="456" useFirstPageNumber="1" fitToHeight="100" fitToWidth="1" horizontalDpi="600" verticalDpi="600" orientation="portrait" scale="74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75" zoomScaleNormal="75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A2" sqref="A2:G2"/>
    </sheetView>
  </sheetViews>
  <sheetFormatPr defaultColWidth="22.140625" defaultRowHeight="12.75"/>
  <cols>
    <col min="1" max="2" width="22.140625" style="1" customWidth="1"/>
    <col min="3" max="3" width="38.8515625" style="1" customWidth="1"/>
    <col min="4" max="4" width="17.421875" style="161" customWidth="1"/>
    <col min="5" max="6" width="17.421875" style="1" customWidth="1"/>
    <col min="7" max="7" width="14.28125" style="1" customWidth="1"/>
    <col min="8" max="254" width="13.00390625" style="1" customWidth="1"/>
    <col min="255" max="16384" width="22.140625" style="1" customWidth="1"/>
  </cols>
  <sheetData>
    <row r="1" spans="1:7" ht="19.5" customHeight="1">
      <c r="A1" s="258" t="s">
        <v>3839</v>
      </c>
      <c r="B1" s="258"/>
      <c r="C1" s="258"/>
      <c r="D1" s="258"/>
      <c r="E1" s="258"/>
      <c r="F1" s="258"/>
      <c r="G1" s="258"/>
    </row>
    <row r="2" spans="1:7" ht="18">
      <c r="A2" s="267"/>
      <c r="B2" s="267"/>
      <c r="C2" s="267"/>
      <c r="D2" s="267"/>
      <c r="E2" s="267"/>
      <c r="F2" s="267"/>
      <c r="G2" s="267"/>
    </row>
    <row r="3" spans="1:7" ht="8.25" customHeight="1">
      <c r="A3" s="13"/>
      <c r="B3" s="13"/>
      <c r="C3" s="13"/>
      <c r="D3" s="13"/>
      <c r="E3" s="13"/>
      <c r="F3" s="13"/>
      <c r="G3" s="162"/>
    </row>
    <row r="4" spans="1:7" ht="15" customHeight="1">
      <c r="A4" s="268" t="s">
        <v>3838</v>
      </c>
      <c r="B4" s="268"/>
      <c r="C4" s="268"/>
      <c r="D4" s="268"/>
      <c r="E4" s="268"/>
      <c r="F4" s="268"/>
      <c r="G4" s="268"/>
    </row>
    <row r="5" spans="1:7" ht="15" customHeight="1">
      <c r="A5" s="268" t="s">
        <v>1185</v>
      </c>
      <c r="B5" s="268"/>
      <c r="C5" s="268"/>
      <c r="D5" s="268"/>
      <c r="E5" s="268"/>
      <c r="F5" s="268"/>
      <c r="G5" s="268"/>
    </row>
    <row r="6" spans="1:7" ht="15" customHeight="1">
      <c r="A6" s="268" t="s">
        <v>1119</v>
      </c>
      <c r="B6" s="268"/>
      <c r="C6" s="268"/>
      <c r="D6" s="268"/>
      <c r="E6" s="268"/>
      <c r="F6" s="268"/>
      <c r="G6" s="268"/>
    </row>
    <row r="7" spans="1:7" ht="15" customHeight="1">
      <c r="A7" s="268" t="s">
        <v>475</v>
      </c>
      <c r="B7" s="268"/>
      <c r="C7" s="268"/>
      <c r="D7" s="268"/>
      <c r="E7" s="268"/>
      <c r="F7" s="268"/>
      <c r="G7" s="268"/>
    </row>
    <row r="8" spans="6:7" ht="13.5">
      <c r="F8" s="26"/>
      <c r="G8" s="26" t="s">
        <v>443</v>
      </c>
    </row>
    <row r="9" spans="1:7" s="56" customFormat="1" ht="76.5" customHeight="1">
      <c r="A9" s="262" t="s">
        <v>3841</v>
      </c>
      <c r="B9" s="263"/>
      <c r="C9" s="53" t="s">
        <v>3842</v>
      </c>
      <c r="D9" s="163" t="s">
        <v>1120</v>
      </c>
      <c r="E9" s="163" t="s">
        <v>478</v>
      </c>
      <c r="F9" s="163" t="s">
        <v>1117</v>
      </c>
      <c r="G9" s="264" t="s">
        <v>1118</v>
      </c>
    </row>
    <row r="10" spans="1:7" s="56" customFormat="1" ht="12.75">
      <c r="A10" s="42" t="s">
        <v>1210</v>
      </c>
      <c r="B10" s="42" t="s">
        <v>1211</v>
      </c>
      <c r="C10" s="42"/>
      <c r="D10" s="164"/>
      <c r="E10" s="164"/>
      <c r="F10" s="164"/>
      <c r="G10" s="265"/>
    </row>
    <row r="11" spans="1:7" s="56" customFormat="1" ht="12.75">
      <c r="A11" s="42"/>
      <c r="B11" s="42"/>
      <c r="C11" s="42"/>
      <c r="D11" s="42" t="s">
        <v>3825</v>
      </c>
      <c r="E11" s="42" t="s">
        <v>3824</v>
      </c>
      <c r="F11" s="42" t="s">
        <v>1155</v>
      </c>
      <c r="G11" s="266"/>
    </row>
    <row r="12" spans="1:7" s="56" customFormat="1" ht="12.75">
      <c r="A12" s="30" t="s">
        <v>1122</v>
      </c>
      <c r="B12" s="30"/>
      <c r="C12" s="15"/>
      <c r="D12" s="16"/>
      <c r="E12" s="165"/>
      <c r="F12" s="166"/>
      <c r="G12" s="230"/>
    </row>
    <row r="13" spans="1:7" s="56" customFormat="1" ht="12.75">
      <c r="A13" s="15" t="s">
        <v>2721</v>
      </c>
      <c r="B13" s="15" t="s">
        <v>2721</v>
      </c>
      <c r="C13" s="35" t="s">
        <v>2722</v>
      </c>
      <c r="D13" s="34">
        <v>15000</v>
      </c>
      <c r="E13" s="167">
        <v>0</v>
      </c>
      <c r="F13" s="54">
        <f aca="true" t="shared" si="0" ref="F13:F39">+D13-E13</f>
        <v>15000</v>
      </c>
      <c r="G13" s="230" t="s">
        <v>3849</v>
      </c>
    </row>
    <row r="14" spans="1:7" s="56" customFormat="1" ht="12.75">
      <c r="A14" s="15" t="s">
        <v>2737</v>
      </c>
      <c r="B14" s="15" t="s">
        <v>2737</v>
      </c>
      <c r="C14" s="35" t="s">
        <v>2738</v>
      </c>
      <c r="D14" s="16">
        <v>5</v>
      </c>
      <c r="E14" s="18">
        <v>0</v>
      </c>
      <c r="F14" s="166">
        <f t="shared" si="0"/>
        <v>5</v>
      </c>
      <c r="G14" s="230" t="s">
        <v>3850</v>
      </c>
    </row>
    <row r="15" spans="1:7" s="56" customFormat="1" ht="12.75">
      <c r="A15" s="15" t="s">
        <v>2739</v>
      </c>
      <c r="B15" s="15" t="s">
        <v>2739</v>
      </c>
      <c r="C15" s="35" t="s">
        <v>2740</v>
      </c>
      <c r="D15" s="16">
        <v>24172.01</v>
      </c>
      <c r="E15" s="18">
        <v>0</v>
      </c>
      <c r="F15" s="166">
        <f t="shared" si="0"/>
        <v>24172.01</v>
      </c>
      <c r="G15" s="230" t="s">
        <v>3824</v>
      </c>
    </row>
    <row r="16" spans="1:7" s="56" customFormat="1" ht="12.75">
      <c r="A16" s="15" t="s">
        <v>2749</v>
      </c>
      <c r="B16" s="15" t="s">
        <v>2749</v>
      </c>
      <c r="C16" s="35" t="s">
        <v>2750</v>
      </c>
      <c r="D16" s="16">
        <v>60287.75</v>
      </c>
      <c r="E16" s="18">
        <v>0</v>
      </c>
      <c r="F16" s="166">
        <f t="shared" si="0"/>
        <v>60287.75</v>
      </c>
      <c r="G16" s="230" t="s">
        <v>3823</v>
      </c>
    </row>
    <row r="17" spans="1:7" s="56" customFormat="1" ht="12.75">
      <c r="A17" s="15" t="s">
        <v>2781</v>
      </c>
      <c r="B17" s="15" t="s">
        <v>2781</v>
      </c>
      <c r="C17" s="35" t="s">
        <v>2782</v>
      </c>
      <c r="D17" s="16">
        <v>156112.5</v>
      </c>
      <c r="E17" s="18">
        <v>0</v>
      </c>
      <c r="F17" s="166">
        <f t="shared" si="0"/>
        <v>156112.5</v>
      </c>
      <c r="G17" s="230" t="s">
        <v>3823</v>
      </c>
    </row>
    <row r="18" spans="1:7" s="56" customFormat="1" ht="12.75">
      <c r="A18" s="15" t="s">
        <v>2787</v>
      </c>
      <c r="B18" s="15" t="s">
        <v>2787</v>
      </c>
      <c r="C18" s="35" t="s">
        <v>2788</v>
      </c>
      <c r="D18" s="16">
        <v>15000</v>
      </c>
      <c r="E18" s="18">
        <v>0</v>
      </c>
      <c r="F18" s="166">
        <f t="shared" si="0"/>
        <v>15000</v>
      </c>
      <c r="G18" s="230" t="s">
        <v>440</v>
      </c>
    </row>
    <row r="19" spans="1:7" s="56" customFormat="1" ht="12.75">
      <c r="A19" s="15" t="s">
        <v>2538</v>
      </c>
      <c r="B19" s="15" t="s">
        <v>2789</v>
      </c>
      <c r="C19" s="35" t="s">
        <v>2790</v>
      </c>
      <c r="D19" s="16">
        <v>1299.5</v>
      </c>
      <c r="E19" s="18">
        <v>0</v>
      </c>
      <c r="F19" s="166">
        <f t="shared" si="0"/>
        <v>1299.5</v>
      </c>
      <c r="G19" s="230" t="s">
        <v>3824</v>
      </c>
    </row>
    <row r="20" spans="1:7" s="56" customFormat="1" ht="12.75">
      <c r="A20" s="15" t="s">
        <v>2806</v>
      </c>
      <c r="B20" s="15" t="s">
        <v>2806</v>
      </c>
      <c r="C20" s="35" t="s">
        <v>2807</v>
      </c>
      <c r="D20" s="16">
        <v>138999.82</v>
      </c>
      <c r="E20" s="18">
        <v>0</v>
      </c>
      <c r="F20" s="166">
        <f t="shared" si="0"/>
        <v>138999.82</v>
      </c>
      <c r="G20" s="230" t="s">
        <v>3823</v>
      </c>
    </row>
    <row r="21" spans="1:7" s="56" customFormat="1" ht="12.75">
      <c r="A21" s="15" t="s">
        <v>2840</v>
      </c>
      <c r="B21" s="15" t="s">
        <v>2840</v>
      </c>
      <c r="C21" s="35" t="s">
        <v>2841</v>
      </c>
      <c r="D21" s="16">
        <v>32892.75</v>
      </c>
      <c r="E21" s="18">
        <v>0</v>
      </c>
      <c r="F21" s="166">
        <f t="shared" si="0"/>
        <v>32892.75</v>
      </c>
      <c r="G21" s="230" t="s">
        <v>3823</v>
      </c>
    </row>
    <row r="22" spans="1:7" s="56" customFormat="1" ht="12.75">
      <c r="A22" s="15" t="s">
        <v>2862</v>
      </c>
      <c r="B22" s="15" t="s">
        <v>2862</v>
      </c>
      <c r="C22" s="35" t="s">
        <v>2863</v>
      </c>
      <c r="D22" s="16">
        <v>27600</v>
      </c>
      <c r="E22" s="18">
        <v>0</v>
      </c>
      <c r="F22" s="166">
        <f t="shared" si="0"/>
        <v>27600</v>
      </c>
      <c r="G22" s="230" t="s">
        <v>3824</v>
      </c>
    </row>
    <row r="23" spans="1:7" s="56" customFormat="1" ht="12.75">
      <c r="A23" s="15" t="s">
        <v>2864</v>
      </c>
      <c r="B23" s="15" t="s">
        <v>2864</v>
      </c>
      <c r="C23" s="35" t="s">
        <v>2865</v>
      </c>
      <c r="D23" s="16">
        <v>34695.63</v>
      </c>
      <c r="E23" s="168">
        <v>19676.59</v>
      </c>
      <c r="F23" s="166">
        <f t="shared" si="0"/>
        <v>15019.039999999997</v>
      </c>
      <c r="G23" s="230" t="s">
        <v>3824</v>
      </c>
    </row>
    <row r="24" spans="1:7" s="56" customFormat="1" ht="12.75">
      <c r="A24" s="15" t="s">
        <v>2866</v>
      </c>
      <c r="B24" s="15" t="s">
        <v>2866</v>
      </c>
      <c r="C24" s="35" t="s">
        <v>2867</v>
      </c>
      <c r="D24" s="16">
        <v>10000</v>
      </c>
      <c r="E24" s="18">
        <v>0</v>
      </c>
      <c r="F24" s="166">
        <f t="shared" si="0"/>
        <v>10000</v>
      </c>
      <c r="G24" s="230" t="s">
        <v>3850</v>
      </c>
    </row>
    <row r="25" spans="1:7" s="56" customFormat="1" ht="12.75">
      <c r="A25" s="15" t="s">
        <v>513</v>
      </c>
      <c r="B25" s="15" t="s">
        <v>2878</v>
      </c>
      <c r="C25" s="35" t="s">
        <v>2879</v>
      </c>
      <c r="D25" s="16">
        <v>45750</v>
      </c>
      <c r="E25" s="18">
        <v>0</v>
      </c>
      <c r="F25" s="166">
        <f>+D25-E25</f>
        <v>45750</v>
      </c>
      <c r="G25" s="230" t="s">
        <v>3824</v>
      </c>
    </row>
    <row r="26" spans="1:7" s="56" customFormat="1" ht="12.75">
      <c r="A26" s="15" t="s">
        <v>2886</v>
      </c>
      <c r="B26" s="15" t="s">
        <v>2886</v>
      </c>
      <c r="C26" s="35" t="s">
        <v>2887</v>
      </c>
      <c r="D26" s="16">
        <v>0.6</v>
      </c>
      <c r="E26" s="18">
        <v>0</v>
      </c>
      <c r="F26" s="166">
        <f t="shared" si="0"/>
        <v>0.6</v>
      </c>
      <c r="G26" s="230" t="s">
        <v>3850</v>
      </c>
    </row>
    <row r="27" spans="1:7" s="56" customFormat="1" ht="12.75">
      <c r="A27" s="15" t="s">
        <v>2899</v>
      </c>
      <c r="B27" s="15" t="s">
        <v>2899</v>
      </c>
      <c r="C27" s="35" t="s">
        <v>2900</v>
      </c>
      <c r="D27" s="16">
        <v>611553.34</v>
      </c>
      <c r="E27" s="18">
        <v>0</v>
      </c>
      <c r="F27" s="166">
        <f t="shared" si="0"/>
        <v>611553.34</v>
      </c>
      <c r="G27" s="230" t="s">
        <v>3823</v>
      </c>
    </row>
    <row r="28" spans="1:7" s="56" customFormat="1" ht="12.75">
      <c r="A28" s="15" t="s">
        <v>514</v>
      </c>
      <c r="B28" s="15" t="s">
        <v>2909</v>
      </c>
      <c r="C28" s="35" t="s">
        <v>3305</v>
      </c>
      <c r="D28" s="16">
        <v>25000</v>
      </c>
      <c r="E28" s="18">
        <v>0</v>
      </c>
      <c r="F28" s="166">
        <f t="shared" si="0"/>
        <v>25000</v>
      </c>
      <c r="G28" s="230" t="s">
        <v>3824</v>
      </c>
    </row>
    <row r="29" spans="1:7" s="56" customFormat="1" ht="12.75">
      <c r="A29" s="15" t="s">
        <v>2910</v>
      </c>
      <c r="B29" s="15" t="s">
        <v>2910</v>
      </c>
      <c r="C29" s="35" t="s">
        <v>2911</v>
      </c>
      <c r="D29" s="16">
        <v>1090</v>
      </c>
      <c r="E29" s="18">
        <v>0</v>
      </c>
      <c r="F29" s="166">
        <f t="shared" si="0"/>
        <v>1090</v>
      </c>
      <c r="G29" s="230" t="s">
        <v>3850</v>
      </c>
    </row>
    <row r="30" spans="1:7" s="56" customFormat="1" ht="12.75">
      <c r="A30" s="15" t="s">
        <v>862</v>
      </c>
      <c r="B30" s="15" t="s">
        <v>862</v>
      </c>
      <c r="C30" s="35" t="s">
        <v>863</v>
      </c>
      <c r="D30" s="16">
        <v>27966.23</v>
      </c>
      <c r="E30" s="18">
        <v>0</v>
      </c>
      <c r="F30" s="166">
        <f t="shared" si="0"/>
        <v>27966.23</v>
      </c>
      <c r="G30" s="230" t="s">
        <v>3848</v>
      </c>
    </row>
    <row r="31" spans="1:7" s="56" customFormat="1" ht="12.75">
      <c r="A31" s="15" t="s">
        <v>880</v>
      </c>
      <c r="B31" s="15" t="s">
        <v>880</v>
      </c>
      <c r="C31" s="35" t="s">
        <v>881</v>
      </c>
      <c r="D31" s="16">
        <v>2.36</v>
      </c>
      <c r="E31" s="18">
        <v>0</v>
      </c>
      <c r="F31" s="166">
        <f t="shared" si="0"/>
        <v>2.36</v>
      </c>
      <c r="G31" s="230" t="s">
        <v>3850</v>
      </c>
    </row>
    <row r="32" spans="1:7" s="56" customFormat="1" ht="12.75">
      <c r="A32" s="15" t="s">
        <v>890</v>
      </c>
      <c r="B32" s="15" t="s">
        <v>890</v>
      </c>
      <c r="C32" s="35" t="s">
        <v>891</v>
      </c>
      <c r="D32" s="16">
        <v>10817.51</v>
      </c>
      <c r="E32" s="18">
        <v>0</v>
      </c>
      <c r="F32" s="166">
        <f t="shared" si="0"/>
        <v>10817.51</v>
      </c>
      <c r="G32" s="230" t="s">
        <v>3825</v>
      </c>
    </row>
    <row r="33" spans="1:7" s="56" customFormat="1" ht="12.75">
      <c r="A33" s="15" t="s">
        <v>898</v>
      </c>
      <c r="B33" s="15" t="s">
        <v>898</v>
      </c>
      <c r="C33" s="35" t="s">
        <v>899</v>
      </c>
      <c r="D33" s="16">
        <v>30000</v>
      </c>
      <c r="E33" s="18">
        <v>0</v>
      </c>
      <c r="F33" s="166">
        <f t="shared" si="0"/>
        <v>30000</v>
      </c>
      <c r="G33" s="230" t="s">
        <v>3823</v>
      </c>
    </row>
    <row r="34" spans="1:7" s="56" customFormat="1" ht="12.75">
      <c r="A34" s="15" t="s">
        <v>515</v>
      </c>
      <c r="B34" s="15" t="s">
        <v>914</v>
      </c>
      <c r="C34" s="35" t="s">
        <v>915</v>
      </c>
      <c r="D34" s="16">
        <v>10350</v>
      </c>
      <c r="E34" s="18">
        <v>0</v>
      </c>
      <c r="F34" s="166">
        <f t="shared" si="0"/>
        <v>10350</v>
      </c>
      <c r="G34" s="230" t="s">
        <v>3824</v>
      </c>
    </row>
    <row r="35" spans="1:7" s="56" customFormat="1" ht="12.75">
      <c r="A35" s="15" t="s">
        <v>916</v>
      </c>
      <c r="B35" s="15" t="s">
        <v>916</v>
      </c>
      <c r="C35" s="35" t="s">
        <v>917</v>
      </c>
      <c r="D35" s="16">
        <v>130.34</v>
      </c>
      <c r="E35" s="18">
        <v>0</v>
      </c>
      <c r="F35" s="166">
        <f t="shared" si="0"/>
        <v>130.34</v>
      </c>
      <c r="G35" s="230" t="s">
        <v>3850</v>
      </c>
    </row>
    <row r="36" spans="1:7" s="56" customFormat="1" ht="12.75">
      <c r="A36" s="15" t="s">
        <v>936</v>
      </c>
      <c r="B36" s="15" t="s">
        <v>936</v>
      </c>
      <c r="C36" s="35" t="s">
        <v>937</v>
      </c>
      <c r="D36" s="16">
        <v>92</v>
      </c>
      <c r="E36" s="18">
        <v>0</v>
      </c>
      <c r="F36" s="166">
        <f t="shared" si="0"/>
        <v>92</v>
      </c>
      <c r="G36" s="230" t="s">
        <v>3850</v>
      </c>
    </row>
    <row r="37" spans="1:7" s="56" customFormat="1" ht="12.75">
      <c r="A37" s="15" t="s">
        <v>938</v>
      </c>
      <c r="B37" s="15" t="s">
        <v>938</v>
      </c>
      <c r="C37" s="35" t="s">
        <v>939</v>
      </c>
      <c r="D37" s="16">
        <v>5</v>
      </c>
      <c r="E37" s="18">
        <v>0</v>
      </c>
      <c r="F37" s="166">
        <f t="shared" si="0"/>
        <v>5</v>
      </c>
      <c r="G37" s="230" t="s">
        <v>3850</v>
      </c>
    </row>
    <row r="38" spans="1:7" s="56" customFormat="1" ht="12.75">
      <c r="A38" s="15" t="s">
        <v>964</v>
      </c>
      <c r="B38" s="15" t="s">
        <v>964</v>
      </c>
      <c r="C38" s="35" t="s">
        <v>965</v>
      </c>
      <c r="D38" s="16">
        <v>8.23</v>
      </c>
      <c r="E38" s="18">
        <v>0</v>
      </c>
      <c r="F38" s="166">
        <f t="shared" si="0"/>
        <v>8.23</v>
      </c>
      <c r="G38" s="230" t="s">
        <v>3850</v>
      </c>
    </row>
    <row r="39" spans="1:7" s="56" customFormat="1" ht="12.75">
      <c r="A39" s="15" t="s">
        <v>968</v>
      </c>
      <c r="B39" s="15" t="s">
        <v>968</v>
      </c>
      <c r="C39" s="35" t="s">
        <v>969</v>
      </c>
      <c r="D39" s="16">
        <v>954.5</v>
      </c>
      <c r="E39" s="18">
        <v>0</v>
      </c>
      <c r="F39" s="166">
        <f t="shared" si="0"/>
        <v>954.5</v>
      </c>
      <c r="G39" s="230" t="s">
        <v>3824</v>
      </c>
    </row>
    <row r="40" spans="1:7" s="56" customFormat="1" ht="12.75">
      <c r="A40" s="20"/>
      <c r="B40" s="20"/>
      <c r="C40" s="30" t="s">
        <v>3886</v>
      </c>
      <c r="D40" s="50">
        <f>SUM(D12:D39)</f>
        <v>1279785.07</v>
      </c>
      <c r="E40" s="169">
        <f>SUM(E12:E39)</f>
        <v>19676.59</v>
      </c>
      <c r="F40" s="50">
        <f>SUM(F12:F39)</f>
        <v>1260108.4800000002</v>
      </c>
      <c r="G40" s="230"/>
    </row>
    <row r="41" spans="1:7" s="56" customFormat="1" ht="12.75">
      <c r="A41" s="21" t="s">
        <v>1166</v>
      </c>
      <c r="B41" s="21"/>
      <c r="C41" s="30"/>
      <c r="D41" s="50"/>
      <c r="E41" s="169"/>
      <c r="F41" s="50"/>
      <c r="G41" s="230"/>
    </row>
    <row r="42" spans="1:7" s="56" customFormat="1" ht="12.75">
      <c r="A42" s="15" t="s">
        <v>906</v>
      </c>
      <c r="B42" s="15" t="s">
        <v>906</v>
      </c>
      <c r="C42" s="35" t="s">
        <v>3065</v>
      </c>
      <c r="D42" s="34">
        <v>797</v>
      </c>
      <c r="E42" s="167">
        <v>0</v>
      </c>
      <c r="F42" s="54">
        <f>+D42-E42</f>
        <v>797</v>
      </c>
      <c r="G42" s="230" t="s">
        <v>3824</v>
      </c>
    </row>
    <row r="43" spans="1:7" s="56" customFormat="1" ht="12.75">
      <c r="A43" s="22"/>
      <c r="B43" s="22"/>
      <c r="C43" s="36" t="s">
        <v>3886</v>
      </c>
      <c r="D43" s="50">
        <f>SUM(D42:D42)</f>
        <v>797</v>
      </c>
      <c r="E43" s="169">
        <f>SUM(E42:E42)</f>
        <v>0</v>
      </c>
      <c r="F43" s="50">
        <f>SUM(F42:F42)</f>
        <v>797</v>
      </c>
      <c r="G43" s="230"/>
    </row>
    <row r="44" spans="1:7" s="56" customFormat="1" ht="12.75">
      <c r="A44" s="22" t="s">
        <v>1168</v>
      </c>
      <c r="B44" s="22"/>
      <c r="C44" s="36"/>
      <c r="D44" s="50"/>
      <c r="E44" s="169"/>
      <c r="F44" s="50"/>
      <c r="G44" s="230"/>
    </row>
    <row r="45" spans="1:7" s="56" customFormat="1" ht="12.75">
      <c r="A45" s="15" t="s">
        <v>2749</v>
      </c>
      <c r="B45" s="15" t="s">
        <v>2749</v>
      </c>
      <c r="C45" s="35" t="s">
        <v>3071</v>
      </c>
      <c r="D45" s="16">
        <v>860</v>
      </c>
      <c r="E45" s="18">
        <v>0</v>
      </c>
      <c r="F45" s="166">
        <f>+D45-E45</f>
        <v>860</v>
      </c>
      <c r="G45" s="230" t="s">
        <v>3850</v>
      </c>
    </row>
    <row r="46" spans="1:7" s="56" customFormat="1" ht="12.75">
      <c r="A46" s="22"/>
      <c r="B46" s="22"/>
      <c r="C46" s="36" t="s">
        <v>3886</v>
      </c>
      <c r="D46" s="50">
        <f>SUM(D45:D45)</f>
        <v>860</v>
      </c>
      <c r="E46" s="169">
        <f>SUM(E45:E45)</f>
        <v>0</v>
      </c>
      <c r="F46" s="50">
        <f>SUM(F45:F45)</f>
        <v>860</v>
      </c>
      <c r="G46" s="230"/>
    </row>
    <row r="47" spans="1:7" s="56" customFormat="1" ht="12.75">
      <c r="A47" s="22" t="s">
        <v>1170</v>
      </c>
      <c r="B47" s="22"/>
      <c r="C47" s="36"/>
      <c r="D47" s="50"/>
      <c r="E47" s="169"/>
      <c r="F47" s="50"/>
      <c r="G47" s="230"/>
    </row>
    <row r="48" spans="1:7" s="56" customFormat="1" ht="12.75">
      <c r="A48" s="15" t="s">
        <v>2727</v>
      </c>
      <c r="B48" s="15" t="s">
        <v>2727</v>
      </c>
      <c r="C48" s="35" t="s">
        <v>3083</v>
      </c>
      <c r="D48" s="34">
        <v>20000</v>
      </c>
      <c r="E48" s="167">
        <v>0</v>
      </c>
      <c r="F48" s="54">
        <f aca="true" t="shared" si="1" ref="F48:F55">+D48-E48</f>
        <v>20000</v>
      </c>
      <c r="G48" s="230" t="s">
        <v>3823</v>
      </c>
    </row>
    <row r="49" spans="1:7" s="56" customFormat="1" ht="12.75">
      <c r="A49" s="15" t="s">
        <v>2755</v>
      </c>
      <c r="B49" s="15" t="s">
        <v>2755</v>
      </c>
      <c r="C49" s="35" t="s">
        <v>2774</v>
      </c>
      <c r="D49" s="16">
        <v>10000</v>
      </c>
      <c r="E49" s="18">
        <v>0</v>
      </c>
      <c r="F49" s="166">
        <f t="shared" si="1"/>
        <v>10000</v>
      </c>
      <c r="G49" s="230" t="s">
        <v>3824</v>
      </c>
    </row>
    <row r="50" spans="1:7" s="56" customFormat="1" ht="12.75">
      <c r="A50" s="15" t="s">
        <v>2759</v>
      </c>
      <c r="B50" s="15" t="s">
        <v>2759</v>
      </c>
      <c r="C50" s="35" t="s">
        <v>3088</v>
      </c>
      <c r="D50" s="16">
        <v>1950</v>
      </c>
      <c r="E50" s="18">
        <v>0</v>
      </c>
      <c r="F50" s="166">
        <f t="shared" si="1"/>
        <v>1950</v>
      </c>
      <c r="G50" s="230" t="s">
        <v>3850</v>
      </c>
    </row>
    <row r="51" spans="1:7" s="56" customFormat="1" ht="12.75">
      <c r="A51" s="15" t="s">
        <v>2820</v>
      </c>
      <c r="B51" s="15" t="s">
        <v>2820</v>
      </c>
      <c r="C51" s="35" t="s">
        <v>3091</v>
      </c>
      <c r="D51" s="16">
        <v>7100</v>
      </c>
      <c r="E51" s="18">
        <v>0</v>
      </c>
      <c r="F51" s="166">
        <f t="shared" si="1"/>
        <v>7100</v>
      </c>
      <c r="G51" s="230" t="s">
        <v>3850</v>
      </c>
    </row>
    <row r="52" spans="1:7" s="56" customFormat="1" ht="12.75">
      <c r="A52" s="15" t="s">
        <v>2899</v>
      </c>
      <c r="B52" s="15" t="s">
        <v>2899</v>
      </c>
      <c r="C52" s="35" t="s">
        <v>3098</v>
      </c>
      <c r="D52" s="16">
        <v>400</v>
      </c>
      <c r="E52" s="18">
        <v>0</v>
      </c>
      <c r="F52" s="166">
        <f t="shared" si="1"/>
        <v>400</v>
      </c>
      <c r="G52" s="230" t="s">
        <v>3850</v>
      </c>
    </row>
    <row r="53" spans="1:7" s="56" customFormat="1" ht="12.75">
      <c r="A53" s="15" t="s">
        <v>3100</v>
      </c>
      <c r="B53" s="15" t="s">
        <v>3100</v>
      </c>
      <c r="C53" s="35" t="s">
        <v>3101</v>
      </c>
      <c r="D53" s="16">
        <v>800</v>
      </c>
      <c r="E53" s="18">
        <v>0</v>
      </c>
      <c r="F53" s="166">
        <f t="shared" si="1"/>
        <v>800</v>
      </c>
      <c r="G53" s="230" t="s">
        <v>3850</v>
      </c>
    </row>
    <row r="54" spans="1:7" s="56" customFormat="1" ht="12.75">
      <c r="A54" s="15" t="s">
        <v>922</v>
      </c>
      <c r="B54" s="15" t="s">
        <v>922</v>
      </c>
      <c r="C54" s="35" t="s">
        <v>3103</v>
      </c>
      <c r="D54" s="16">
        <v>11500</v>
      </c>
      <c r="E54" s="18">
        <v>0</v>
      </c>
      <c r="F54" s="166">
        <f t="shared" si="1"/>
        <v>11500</v>
      </c>
      <c r="G54" s="230" t="s">
        <v>3823</v>
      </c>
    </row>
    <row r="55" spans="1:7" s="56" customFormat="1" ht="12.75">
      <c r="A55" s="22"/>
      <c r="B55" s="22"/>
      <c r="C55" s="36" t="s">
        <v>3886</v>
      </c>
      <c r="D55" s="50">
        <f>SUM(D48:D54)</f>
        <v>51750</v>
      </c>
      <c r="E55" s="169">
        <f>SUM(E48:E54)</f>
        <v>0</v>
      </c>
      <c r="F55" s="55">
        <f t="shared" si="1"/>
        <v>51750</v>
      </c>
      <c r="G55" s="230"/>
    </row>
    <row r="56" spans="1:7" s="56" customFormat="1" ht="12.75">
      <c r="A56" s="22" t="s">
        <v>1175</v>
      </c>
      <c r="B56" s="22"/>
      <c r="C56" s="36"/>
      <c r="D56" s="50"/>
      <c r="E56" s="169"/>
      <c r="F56" s="55"/>
      <c r="G56" s="230"/>
    </row>
    <row r="57" spans="1:7" s="56" customFormat="1" ht="12.75">
      <c r="A57" s="15" t="s">
        <v>2725</v>
      </c>
      <c r="B57" s="15" t="s">
        <v>2725</v>
      </c>
      <c r="C57" s="35" t="s">
        <v>3164</v>
      </c>
      <c r="D57" s="34">
        <v>53000</v>
      </c>
      <c r="E57" s="167">
        <v>0</v>
      </c>
      <c r="F57" s="54">
        <f>+D57-E57</f>
        <v>53000</v>
      </c>
      <c r="G57" s="230" t="s">
        <v>3823</v>
      </c>
    </row>
    <row r="58" spans="1:7" s="56" customFormat="1" ht="12.75">
      <c r="A58" s="22"/>
      <c r="B58" s="22"/>
      <c r="C58" s="36" t="s">
        <v>3886</v>
      </c>
      <c r="D58" s="50">
        <f>SUM(D57:D57)</f>
        <v>53000</v>
      </c>
      <c r="E58" s="169">
        <f>SUM(E57:E57)</f>
        <v>0</v>
      </c>
      <c r="F58" s="55">
        <f>+D58-E58</f>
        <v>53000</v>
      </c>
      <c r="G58" s="230"/>
    </row>
    <row r="59" spans="1:7" s="56" customFormat="1" ht="12.75">
      <c r="A59" s="21" t="s">
        <v>1184</v>
      </c>
      <c r="B59" s="21"/>
      <c r="C59" s="31"/>
      <c r="D59" s="50"/>
      <c r="E59" s="169"/>
      <c r="F59" s="55"/>
      <c r="G59" s="231"/>
    </row>
    <row r="60" spans="1:7" s="56" customFormat="1" ht="12.75">
      <c r="A60" s="15" t="s">
        <v>2810</v>
      </c>
      <c r="B60" s="15" t="s">
        <v>2810</v>
      </c>
      <c r="C60" s="35" t="s">
        <v>1093</v>
      </c>
      <c r="D60" s="34">
        <v>116400</v>
      </c>
      <c r="E60" s="167">
        <v>0</v>
      </c>
      <c r="F60" s="54">
        <f>+D60-E60</f>
        <v>116400</v>
      </c>
      <c r="G60" s="230" t="s">
        <v>3823</v>
      </c>
    </row>
    <row r="61" spans="1:7" s="56" customFormat="1" ht="12.75">
      <c r="A61" s="15" t="s">
        <v>1214</v>
      </c>
      <c r="B61" s="15" t="s">
        <v>2870</v>
      </c>
      <c r="C61" s="35" t="s">
        <v>1098</v>
      </c>
      <c r="D61" s="16">
        <v>11500</v>
      </c>
      <c r="E61" s="18">
        <v>0</v>
      </c>
      <c r="F61" s="166">
        <f>+D61-E61</f>
        <v>11500</v>
      </c>
      <c r="G61" s="230" t="s">
        <v>3823</v>
      </c>
    </row>
    <row r="62" spans="1:7" s="56" customFormat="1" ht="12.75">
      <c r="A62" s="15" t="s">
        <v>908</v>
      </c>
      <c r="B62" s="15" t="s">
        <v>908</v>
      </c>
      <c r="C62" s="35" t="s">
        <v>1104</v>
      </c>
      <c r="D62" s="16">
        <v>67347.5</v>
      </c>
      <c r="E62" s="168">
        <v>23897.5</v>
      </c>
      <c r="F62" s="166">
        <f>+D62-E62</f>
        <v>43450</v>
      </c>
      <c r="G62" s="230" t="s">
        <v>3850</v>
      </c>
    </row>
    <row r="63" spans="1:7" s="56" customFormat="1" ht="12.75">
      <c r="A63" s="22"/>
      <c r="B63" s="22"/>
      <c r="C63" s="31" t="s">
        <v>3886</v>
      </c>
      <c r="D63" s="50">
        <f>SUM(D60:D62)</f>
        <v>195247.5</v>
      </c>
      <c r="E63" s="169">
        <f>SUM(E60:E62)</f>
        <v>23897.5</v>
      </c>
      <c r="F63" s="55">
        <f>+D63-E63</f>
        <v>171350</v>
      </c>
      <c r="G63" s="232"/>
    </row>
    <row r="64" spans="1:7" s="56" customFormat="1" ht="12.75">
      <c r="A64" s="170"/>
      <c r="B64" s="170"/>
      <c r="C64" s="171" t="s">
        <v>3843</v>
      </c>
      <c r="D64" s="50">
        <f>+D63+D58++D55+D46+D43+D40</f>
        <v>1581439.57</v>
      </c>
      <c r="E64" s="50">
        <f>+E63+E58++E55+E46+E43+E40</f>
        <v>43574.09</v>
      </c>
      <c r="F64" s="50">
        <f>+F63+F58++F55+F46+F43+F40</f>
        <v>1537865.4800000002</v>
      </c>
      <c r="G64" s="230"/>
    </row>
    <row r="65" s="56" customFormat="1" ht="12.75">
      <c r="D65" s="233"/>
    </row>
    <row r="66" spans="1:4" s="56" customFormat="1" ht="12.75">
      <c r="A66" s="182" t="s">
        <v>850</v>
      </c>
      <c r="B66" s="238" t="s">
        <v>599</v>
      </c>
      <c r="C66" s="239"/>
      <c r="D66" s="235">
        <f>+F32</f>
        <v>10817.51</v>
      </c>
    </row>
    <row r="67" spans="1:4" s="56" customFormat="1" ht="12.75">
      <c r="A67" s="182" t="s">
        <v>851</v>
      </c>
      <c r="B67" s="238" t="s">
        <v>600</v>
      </c>
      <c r="C67" s="239"/>
      <c r="D67" s="236">
        <f>+F15+F22+F23+F39+F42+F49+F19+F25+F28+F34</f>
        <v>160942.05</v>
      </c>
    </row>
    <row r="68" spans="1:4" s="56" customFormat="1" ht="12.75">
      <c r="A68" s="182" t="s">
        <v>852</v>
      </c>
      <c r="B68" s="238" t="s">
        <v>601</v>
      </c>
      <c r="C68" s="239"/>
      <c r="D68" s="236">
        <f>+F16+F17+F20+F21+F27+F33+F48+F54+F57+F60+F61</f>
        <v>1242246.16</v>
      </c>
    </row>
    <row r="69" spans="1:4" s="56" customFormat="1" ht="12.75">
      <c r="A69" s="182" t="s">
        <v>853</v>
      </c>
      <c r="B69" s="238" t="s">
        <v>602</v>
      </c>
      <c r="C69" s="239"/>
      <c r="D69" s="236">
        <f>+F18</f>
        <v>15000</v>
      </c>
    </row>
    <row r="70" spans="1:4" s="56" customFormat="1" ht="12.75">
      <c r="A70" s="182" t="s">
        <v>854</v>
      </c>
      <c r="B70" s="238" t="s">
        <v>603</v>
      </c>
      <c r="C70" s="239"/>
      <c r="D70" s="236">
        <f>+F30</f>
        <v>27966.23</v>
      </c>
    </row>
    <row r="71" spans="1:4" s="56" customFormat="1" ht="12.75">
      <c r="A71" s="182" t="s">
        <v>846</v>
      </c>
      <c r="B71" s="238" t="s">
        <v>604</v>
      </c>
      <c r="C71" s="239"/>
      <c r="D71" s="236">
        <f>+F13</f>
        <v>15000</v>
      </c>
    </row>
    <row r="72" spans="1:4" s="56" customFormat="1" ht="12.75">
      <c r="A72" s="182" t="s">
        <v>855</v>
      </c>
      <c r="B72" s="238" t="s">
        <v>605</v>
      </c>
      <c r="C72" s="239"/>
      <c r="D72" s="236">
        <f>+F14+F24+F26+F29+F31+F35+F36+F37+F38+F45+F50+F51+F52+F53+F62</f>
        <v>65893.53</v>
      </c>
    </row>
    <row r="73" spans="1:4" s="56" customFormat="1" ht="12.75">
      <c r="A73" s="234" t="s">
        <v>606</v>
      </c>
      <c r="B73" s="240"/>
      <c r="C73" s="239"/>
      <c r="D73" s="237">
        <f>SUBTOTAL(9,D66:D72)</f>
        <v>1537865.48</v>
      </c>
    </row>
  </sheetData>
  <sheetProtection/>
  <mergeCells count="8">
    <mergeCell ref="A9:B9"/>
    <mergeCell ref="G9:G11"/>
    <mergeCell ref="A1:G1"/>
    <mergeCell ref="A2:G2"/>
    <mergeCell ref="A4:G4"/>
    <mergeCell ref="A5:G5"/>
    <mergeCell ref="A6:G6"/>
    <mergeCell ref="A7:G7"/>
  </mergeCells>
  <printOptions horizontalCentered="1"/>
  <pageMargins left="0.4724409448818898" right="0.31496062992125984" top="0.3937007874015748" bottom="0.5511811023622047" header="0.31496062992125984" footer="0.31496062992125984"/>
  <pageSetup firstPageNumber="461" useFirstPageNumber="1" fitToHeight="2" fitToWidth="1" horizontalDpi="600" verticalDpi="600" orientation="portrait" scale="67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0"/>
  <sheetViews>
    <sheetView zoomScale="75" zoomScaleNormal="7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2" sqref="A2:G2"/>
    </sheetView>
  </sheetViews>
  <sheetFormatPr defaultColWidth="13.00390625" defaultRowHeight="12.75"/>
  <cols>
    <col min="1" max="1" width="26.140625" style="3" customWidth="1"/>
    <col min="2" max="3" width="21.7109375" style="3" customWidth="1"/>
    <col min="4" max="4" width="46.140625" style="3" customWidth="1"/>
    <col min="5" max="7" width="19.140625" style="10" customWidth="1"/>
    <col min="8" max="16384" width="13.00390625" style="3" customWidth="1"/>
  </cols>
  <sheetData>
    <row r="1" spans="1:11" ht="18">
      <c r="A1" s="258" t="s">
        <v>3839</v>
      </c>
      <c r="B1" s="258"/>
      <c r="C1" s="258"/>
      <c r="D1" s="258"/>
      <c r="E1" s="258"/>
      <c r="F1" s="258"/>
      <c r="G1" s="258"/>
      <c r="H1" s="1"/>
      <c r="I1" s="1"/>
      <c r="J1" s="1"/>
      <c r="K1" s="1"/>
    </row>
    <row r="2" spans="1:11" ht="18">
      <c r="A2" s="267"/>
      <c r="B2" s="267"/>
      <c r="C2" s="267"/>
      <c r="D2" s="267"/>
      <c r="E2" s="267"/>
      <c r="F2" s="267"/>
      <c r="G2" s="267"/>
      <c r="H2" s="1"/>
      <c r="I2" s="1"/>
      <c r="J2" s="1"/>
      <c r="K2" s="1"/>
    </row>
    <row r="3" spans="1:11" ht="15" customHeight="1">
      <c r="A3" s="33"/>
      <c r="B3" s="33"/>
      <c r="C3" s="33"/>
      <c r="D3" s="33"/>
      <c r="E3" s="33"/>
      <c r="F3" s="33"/>
      <c r="G3" s="33"/>
      <c r="H3" s="1"/>
      <c r="I3" s="1"/>
      <c r="J3" s="1"/>
      <c r="K3" s="1"/>
    </row>
    <row r="4" spans="1:11" ht="15" customHeight="1">
      <c r="A4" s="268" t="s">
        <v>3838</v>
      </c>
      <c r="B4" s="268"/>
      <c r="C4" s="268"/>
      <c r="D4" s="268"/>
      <c r="E4" s="268"/>
      <c r="F4" s="268"/>
      <c r="G4" s="268"/>
      <c r="H4" s="1"/>
      <c r="I4" s="1"/>
      <c r="J4" s="1"/>
      <c r="K4" s="1"/>
    </row>
    <row r="5" spans="1:11" ht="15" customHeight="1">
      <c r="A5" s="268" t="s">
        <v>1154</v>
      </c>
      <c r="B5" s="268"/>
      <c r="C5" s="268"/>
      <c r="D5" s="268"/>
      <c r="E5" s="268"/>
      <c r="F5" s="268"/>
      <c r="G5" s="268"/>
      <c r="H5" s="1"/>
      <c r="I5" s="1"/>
      <c r="J5" s="1"/>
      <c r="K5" s="1"/>
    </row>
    <row r="6" spans="1:11" ht="15" customHeight="1">
      <c r="A6" s="268" t="s">
        <v>1121</v>
      </c>
      <c r="B6" s="268"/>
      <c r="C6" s="268"/>
      <c r="D6" s="268"/>
      <c r="E6" s="268"/>
      <c r="F6" s="268"/>
      <c r="G6" s="268"/>
      <c r="H6" s="1"/>
      <c r="I6" s="1"/>
      <c r="J6" s="1"/>
      <c r="K6" s="1"/>
    </row>
    <row r="7" spans="1:11" ht="21" customHeight="1">
      <c r="A7" s="1"/>
      <c r="B7" s="4"/>
      <c r="C7" s="4"/>
      <c r="D7" s="4"/>
      <c r="E7" s="1"/>
      <c r="F7" s="1"/>
      <c r="G7" s="26" t="s">
        <v>444</v>
      </c>
      <c r="H7" s="1"/>
      <c r="I7" s="1"/>
      <c r="J7" s="1"/>
      <c r="K7" s="1"/>
    </row>
    <row r="8" spans="1:11" s="40" customFormat="1" ht="12.75">
      <c r="A8" s="61" t="s">
        <v>3840</v>
      </c>
      <c r="B8" s="253" t="s">
        <v>1156</v>
      </c>
      <c r="C8" s="254"/>
      <c r="D8" s="63" t="s">
        <v>3842</v>
      </c>
      <c r="E8" s="270" t="s">
        <v>482</v>
      </c>
      <c r="F8" s="271"/>
      <c r="G8" s="272"/>
      <c r="H8" s="39"/>
      <c r="I8" s="39"/>
      <c r="J8" s="39"/>
      <c r="K8" s="39"/>
    </row>
    <row r="9" spans="1:11" s="40" customFormat="1" ht="12.75">
      <c r="A9" s="62"/>
      <c r="B9" s="62"/>
      <c r="C9" s="225"/>
      <c r="D9" s="64"/>
      <c r="E9" s="38" t="s">
        <v>3844</v>
      </c>
      <c r="F9" s="38" t="s">
        <v>3845</v>
      </c>
      <c r="G9" s="38" t="s">
        <v>3846</v>
      </c>
      <c r="H9" s="39"/>
      <c r="I9" s="39"/>
      <c r="J9" s="39"/>
      <c r="K9" s="39"/>
    </row>
    <row r="10" spans="1:11" s="40" customFormat="1" ht="12.75">
      <c r="A10" s="62"/>
      <c r="B10" s="65"/>
      <c r="C10" s="66"/>
      <c r="D10" s="64"/>
      <c r="E10" s="42"/>
      <c r="F10" s="42"/>
      <c r="G10" s="42" t="s">
        <v>3847</v>
      </c>
      <c r="H10" s="39"/>
      <c r="I10" s="39"/>
      <c r="J10" s="39"/>
      <c r="K10" s="39"/>
    </row>
    <row r="11" spans="1:11" s="40" customFormat="1" ht="12.75">
      <c r="A11" s="41"/>
      <c r="B11" s="41" t="s">
        <v>1210</v>
      </c>
      <c r="C11" s="42" t="s">
        <v>1211</v>
      </c>
      <c r="D11" s="42"/>
      <c r="E11" s="42"/>
      <c r="F11" s="42"/>
      <c r="G11" s="42"/>
      <c r="H11" s="39"/>
      <c r="I11" s="39"/>
      <c r="J11" s="39"/>
      <c r="K11" s="39"/>
    </row>
    <row r="12" spans="1:11" s="44" customFormat="1" ht="12.75">
      <c r="A12" s="47"/>
      <c r="B12" s="48"/>
      <c r="C12" s="48"/>
      <c r="D12" s="48"/>
      <c r="E12" s="48" t="s">
        <v>3825</v>
      </c>
      <c r="F12" s="48" t="s">
        <v>3824</v>
      </c>
      <c r="G12" s="48" t="s">
        <v>1155</v>
      </c>
      <c r="H12" s="43"/>
      <c r="I12" s="43"/>
      <c r="J12" s="43"/>
      <c r="K12" s="43"/>
    </row>
    <row r="13" spans="1:11" s="57" customFormat="1" ht="12.75">
      <c r="A13" s="49" t="s">
        <v>1123</v>
      </c>
      <c r="B13" s="15"/>
      <c r="C13" s="15"/>
      <c r="D13" s="15"/>
      <c r="E13" s="16"/>
      <c r="F13" s="16"/>
      <c r="G13" s="16"/>
      <c r="H13" s="56"/>
      <c r="I13" s="56"/>
      <c r="J13" s="56"/>
      <c r="K13" s="56"/>
    </row>
    <row r="14" spans="1:11" s="57" customFormat="1" ht="12.75">
      <c r="A14" s="15" t="s">
        <v>1206</v>
      </c>
      <c r="B14" s="15" t="s">
        <v>3882</v>
      </c>
      <c r="C14" s="15" t="s">
        <v>3882</v>
      </c>
      <c r="D14" s="15" t="s">
        <v>3883</v>
      </c>
      <c r="E14" s="34">
        <v>112725</v>
      </c>
      <c r="F14" s="34">
        <v>0</v>
      </c>
      <c r="G14" s="34">
        <f>+E14-F14</f>
        <v>112725</v>
      </c>
      <c r="H14" s="56"/>
      <c r="I14" s="56"/>
      <c r="J14" s="56"/>
      <c r="K14" s="56"/>
    </row>
    <row r="15" spans="1:11" s="57" customFormat="1" ht="12.75">
      <c r="A15" s="15"/>
      <c r="B15" s="15"/>
      <c r="C15" s="15"/>
      <c r="D15" s="21" t="s">
        <v>3886</v>
      </c>
      <c r="E15" s="50">
        <f>SUM(E14:E14)</f>
        <v>112725</v>
      </c>
      <c r="F15" s="50">
        <f>SUM(F14:F14)</f>
        <v>0</v>
      </c>
      <c r="G15" s="50">
        <f>SUM(G14:G14)</f>
        <v>112725</v>
      </c>
      <c r="H15" s="56"/>
      <c r="I15" s="56"/>
      <c r="J15" s="56"/>
      <c r="K15" s="56"/>
    </row>
    <row r="16" spans="1:11" s="57" customFormat="1" ht="12.75">
      <c r="A16" s="15" t="s">
        <v>1192</v>
      </c>
      <c r="B16" s="15" t="s">
        <v>3852</v>
      </c>
      <c r="C16" s="15" t="s">
        <v>3852</v>
      </c>
      <c r="D16" s="15" t="s">
        <v>3887</v>
      </c>
      <c r="E16" s="16">
        <v>134002.3</v>
      </c>
      <c r="F16" s="16">
        <v>61248.77</v>
      </c>
      <c r="G16" s="16">
        <f>+E16-F16</f>
        <v>72753.53</v>
      </c>
      <c r="H16" s="56"/>
      <c r="I16" s="56"/>
      <c r="J16" s="56"/>
      <c r="K16" s="56"/>
    </row>
    <row r="17" spans="1:11" s="57" customFormat="1" ht="12.75">
      <c r="A17" s="15" t="s">
        <v>1192</v>
      </c>
      <c r="B17" s="15" t="s">
        <v>3856</v>
      </c>
      <c r="C17" s="15" t="s">
        <v>3856</v>
      </c>
      <c r="D17" s="15" t="s">
        <v>3888</v>
      </c>
      <c r="E17" s="16">
        <v>75539.27</v>
      </c>
      <c r="F17" s="16">
        <v>75539.27</v>
      </c>
      <c r="G17" s="18">
        <v>0</v>
      </c>
      <c r="H17" s="56"/>
      <c r="I17" s="56"/>
      <c r="J17" s="56"/>
      <c r="K17" s="56"/>
    </row>
    <row r="18" spans="1:11" s="57" customFormat="1" ht="12.75">
      <c r="A18" s="15" t="s">
        <v>1192</v>
      </c>
      <c r="B18" s="15" t="s">
        <v>3858</v>
      </c>
      <c r="C18" s="15" t="s">
        <v>3858</v>
      </c>
      <c r="D18" s="15" t="s">
        <v>3889</v>
      </c>
      <c r="E18" s="16">
        <v>9047.8</v>
      </c>
      <c r="F18" s="16">
        <v>9047.8</v>
      </c>
      <c r="G18" s="18">
        <v>0</v>
      </c>
      <c r="H18" s="56"/>
      <c r="I18" s="56"/>
      <c r="J18" s="56"/>
      <c r="K18" s="56"/>
    </row>
    <row r="19" spans="1:11" s="57" customFormat="1" ht="12.75">
      <c r="A19" s="15" t="s">
        <v>1192</v>
      </c>
      <c r="B19" s="15" t="s">
        <v>3863</v>
      </c>
      <c r="C19" s="15" t="s">
        <v>3863</v>
      </c>
      <c r="D19" s="15" t="s">
        <v>3890</v>
      </c>
      <c r="E19" s="16">
        <v>7760</v>
      </c>
      <c r="F19" s="16">
        <v>7760</v>
      </c>
      <c r="G19" s="18">
        <v>0</v>
      </c>
      <c r="H19" s="56"/>
      <c r="I19" s="56"/>
      <c r="J19" s="56"/>
      <c r="K19" s="56"/>
    </row>
    <row r="20" spans="1:11" s="57" customFormat="1" ht="12.75">
      <c r="A20" s="15" t="s">
        <v>1192</v>
      </c>
      <c r="B20" s="15" t="s">
        <v>3867</v>
      </c>
      <c r="C20" s="15" t="s">
        <v>3867</v>
      </c>
      <c r="D20" s="15" t="s">
        <v>3891</v>
      </c>
      <c r="E20" s="16">
        <v>2830.72</v>
      </c>
      <c r="F20" s="16">
        <v>2830.72</v>
      </c>
      <c r="G20" s="18">
        <v>0</v>
      </c>
      <c r="H20" s="56"/>
      <c r="I20" s="56"/>
      <c r="J20" s="56"/>
      <c r="K20" s="56"/>
    </row>
    <row r="21" spans="1:11" s="57" customFormat="1" ht="12.75">
      <c r="A21" s="15" t="s">
        <v>1192</v>
      </c>
      <c r="B21" s="15" t="s">
        <v>3875</v>
      </c>
      <c r="C21" s="15" t="s">
        <v>3875</v>
      </c>
      <c r="D21" s="15" t="s">
        <v>3892</v>
      </c>
      <c r="E21" s="16">
        <v>2699.05</v>
      </c>
      <c r="F21" s="16">
        <v>2699.05</v>
      </c>
      <c r="G21" s="18">
        <v>0</v>
      </c>
      <c r="H21" s="56"/>
      <c r="I21" s="56"/>
      <c r="J21" s="56"/>
      <c r="K21" s="56"/>
    </row>
    <row r="22" spans="1:11" s="57" customFormat="1" ht="12.75">
      <c r="A22" s="15" t="s">
        <v>1192</v>
      </c>
      <c r="B22" s="15" t="s">
        <v>3877</v>
      </c>
      <c r="C22" s="15" t="s">
        <v>3877</v>
      </c>
      <c r="D22" s="15" t="s">
        <v>3893</v>
      </c>
      <c r="E22" s="16">
        <v>10000</v>
      </c>
      <c r="F22" s="16">
        <v>10000</v>
      </c>
      <c r="G22" s="18">
        <v>0</v>
      </c>
      <c r="H22" s="56"/>
      <c r="I22" s="56"/>
      <c r="J22" s="56"/>
      <c r="K22" s="56"/>
    </row>
    <row r="23" spans="1:11" s="57" customFormat="1" ht="12.75">
      <c r="A23" s="15" t="s">
        <v>1192</v>
      </c>
      <c r="B23" s="15" t="s">
        <v>3878</v>
      </c>
      <c r="C23" s="15" t="s">
        <v>3878</v>
      </c>
      <c r="D23" s="15" t="s">
        <v>3894</v>
      </c>
      <c r="E23" s="16">
        <v>26512.04</v>
      </c>
      <c r="F23" s="16">
        <v>21409.53</v>
      </c>
      <c r="G23" s="16">
        <f>+E23-F23</f>
        <v>5102.510000000002</v>
      </c>
      <c r="H23" s="56"/>
      <c r="I23" s="56"/>
      <c r="J23" s="56"/>
      <c r="K23" s="56"/>
    </row>
    <row r="24" spans="1:11" s="57" customFormat="1" ht="12.75">
      <c r="A24" s="15" t="s">
        <v>1192</v>
      </c>
      <c r="B24" s="15" t="s">
        <v>3880</v>
      </c>
      <c r="C24" s="15" t="s">
        <v>3880</v>
      </c>
      <c r="D24" s="15" t="s">
        <v>3895</v>
      </c>
      <c r="E24" s="16">
        <v>1440</v>
      </c>
      <c r="F24" s="16">
        <v>1440</v>
      </c>
      <c r="G24" s="18">
        <v>0</v>
      </c>
      <c r="H24" s="56"/>
      <c r="I24" s="56"/>
      <c r="J24" s="56"/>
      <c r="K24" s="56"/>
    </row>
    <row r="25" spans="1:11" s="57" customFormat="1" ht="12.75">
      <c r="A25" s="15" t="s">
        <v>1192</v>
      </c>
      <c r="B25" s="15" t="s">
        <v>3896</v>
      </c>
      <c r="C25" s="15" t="s">
        <v>3896</v>
      </c>
      <c r="D25" s="51" t="s">
        <v>3897</v>
      </c>
      <c r="E25" s="16">
        <v>13500</v>
      </c>
      <c r="F25" s="16">
        <v>13500</v>
      </c>
      <c r="G25" s="18">
        <v>0</v>
      </c>
      <c r="H25" s="56"/>
      <c r="I25" s="56"/>
      <c r="J25" s="56"/>
      <c r="K25" s="56"/>
    </row>
    <row r="26" spans="1:11" s="57" customFormat="1" ht="12.75">
      <c r="A26" s="15" t="s">
        <v>1192</v>
      </c>
      <c r="B26" s="15" t="s">
        <v>3898</v>
      </c>
      <c r="C26" s="15" t="s">
        <v>3898</v>
      </c>
      <c r="D26" s="51" t="s">
        <v>3899</v>
      </c>
      <c r="E26" s="16">
        <v>10500</v>
      </c>
      <c r="F26" s="16">
        <v>10500</v>
      </c>
      <c r="G26" s="18">
        <v>0</v>
      </c>
      <c r="H26" s="56"/>
      <c r="I26" s="56"/>
      <c r="J26" s="56"/>
      <c r="K26" s="56"/>
    </row>
    <row r="27" spans="1:11" s="57" customFormat="1" ht="12.75">
      <c r="A27" s="15" t="s">
        <v>1192</v>
      </c>
      <c r="B27" s="15" t="s">
        <v>3900</v>
      </c>
      <c r="C27" s="15" t="s">
        <v>3900</v>
      </c>
      <c r="D27" s="51" t="s">
        <v>3901</v>
      </c>
      <c r="E27" s="16">
        <v>142561.85</v>
      </c>
      <c r="F27" s="16">
        <v>142561.85</v>
      </c>
      <c r="G27" s="18">
        <v>0</v>
      </c>
      <c r="H27" s="56"/>
      <c r="I27" s="56"/>
      <c r="J27" s="56"/>
      <c r="K27" s="56"/>
    </row>
    <row r="28" spans="1:11" s="57" customFormat="1" ht="12.75">
      <c r="A28" s="15" t="s">
        <v>1192</v>
      </c>
      <c r="B28" s="15" t="s">
        <v>3882</v>
      </c>
      <c r="C28" s="15" t="s">
        <v>3882</v>
      </c>
      <c r="D28" s="51" t="s">
        <v>3902</v>
      </c>
      <c r="E28" s="16">
        <v>7000</v>
      </c>
      <c r="F28" s="16">
        <v>7000</v>
      </c>
      <c r="G28" s="18">
        <v>0</v>
      </c>
      <c r="H28" s="56"/>
      <c r="I28" s="56"/>
      <c r="J28" s="56"/>
      <c r="K28" s="56"/>
    </row>
    <row r="29" spans="1:11" s="57" customFormat="1" ht="12.75">
      <c r="A29" s="15" t="s">
        <v>1192</v>
      </c>
      <c r="B29" s="15" t="s">
        <v>3884</v>
      </c>
      <c r="C29" s="15" t="s">
        <v>3884</v>
      </c>
      <c r="D29" s="52" t="s">
        <v>3903</v>
      </c>
      <c r="E29" s="16">
        <v>1125</v>
      </c>
      <c r="F29" s="16">
        <v>1125</v>
      </c>
      <c r="G29" s="18">
        <v>0</v>
      </c>
      <c r="H29" s="56"/>
      <c r="I29" s="56"/>
      <c r="J29" s="56"/>
      <c r="K29" s="56"/>
    </row>
    <row r="30" spans="1:11" s="57" customFormat="1" ht="12.75">
      <c r="A30" s="15" t="s">
        <v>1192</v>
      </c>
      <c r="B30" s="15" t="s">
        <v>3904</v>
      </c>
      <c r="C30" s="15" t="s">
        <v>3904</v>
      </c>
      <c r="D30" s="52" t="s">
        <v>3905</v>
      </c>
      <c r="E30" s="16">
        <v>2875</v>
      </c>
      <c r="F30" s="16">
        <v>2875</v>
      </c>
      <c r="G30" s="18">
        <v>0</v>
      </c>
      <c r="H30" s="56"/>
      <c r="I30" s="56"/>
      <c r="J30" s="56"/>
      <c r="K30" s="56"/>
    </row>
    <row r="31" spans="1:11" s="57" customFormat="1" ht="12.75">
      <c r="A31" s="15" t="s">
        <v>1192</v>
      </c>
      <c r="B31" s="15" t="s">
        <v>3906</v>
      </c>
      <c r="C31" s="15" t="s">
        <v>3906</v>
      </c>
      <c r="D31" s="51" t="s">
        <v>3907</v>
      </c>
      <c r="E31" s="16">
        <v>1064.71</v>
      </c>
      <c r="F31" s="16">
        <v>1064.71</v>
      </c>
      <c r="G31" s="18">
        <v>0</v>
      </c>
      <c r="H31" s="56"/>
      <c r="I31" s="56"/>
      <c r="J31" s="56"/>
      <c r="K31" s="56"/>
    </row>
    <row r="32" spans="1:11" s="57" customFormat="1" ht="12.75">
      <c r="A32" s="15" t="s">
        <v>1192</v>
      </c>
      <c r="B32" s="15" t="s">
        <v>3908</v>
      </c>
      <c r="C32" s="15" t="s">
        <v>3908</v>
      </c>
      <c r="D32" s="51" t="s">
        <v>3909</v>
      </c>
      <c r="E32" s="16">
        <v>5140</v>
      </c>
      <c r="F32" s="16">
        <v>5140</v>
      </c>
      <c r="G32" s="18">
        <v>0</v>
      </c>
      <c r="H32" s="56"/>
      <c r="I32" s="56"/>
      <c r="J32" s="56"/>
      <c r="K32" s="56"/>
    </row>
    <row r="33" spans="1:11" s="57" customFormat="1" ht="12.75">
      <c r="A33" s="15" t="s">
        <v>1192</v>
      </c>
      <c r="B33" s="15" t="s">
        <v>3910</v>
      </c>
      <c r="C33" s="15" t="s">
        <v>3910</v>
      </c>
      <c r="D33" s="51" t="s">
        <v>3911</v>
      </c>
      <c r="E33" s="16">
        <v>2054.25</v>
      </c>
      <c r="F33" s="16">
        <v>2054.25</v>
      </c>
      <c r="G33" s="18">
        <v>0</v>
      </c>
      <c r="H33" s="56"/>
      <c r="I33" s="56"/>
      <c r="J33" s="56"/>
      <c r="K33" s="56"/>
    </row>
    <row r="34" spans="1:11" s="57" customFormat="1" ht="12.75">
      <c r="A34" s="15" t="s">
        <v>1192</v>
      </c>
      <c r="B34" s="15" t="s">
        <v>3912</v>
      </c>
      <c r="C34" s="15" t="s">
        <v>3912</v>
      </c>
      <c r="D34" s="51" t="s">
        <v>3913</v>
      </c>
      <c r="E34" s="16">
        <v>4149.43</v>
      </c>
      <c r="F34" s="16">
        <v>4149.43</v>
      </c>
      <c r="G34" s="18">
        <v>0</v>
      </c>
      <c r="H34" s="56"/>
      <c r="I34" s="56"/>
      <c r="J34" s="56"/>
      <c r="K34" s="56"/>
    </row>
    <row r="35" spans="1:11" s="57" customFormat="1" ht="12.75">
      <c r="A35" s="15" t="s">
        <v>1192</v>
      </c>
      <c r="B35" s="15" t="s">
        <v>3914</v>
      </c>
      <c r="C35" s="15" t="s">
        <v>3914</v>
      </c>
      <c r="D35" s="51" t="s">
        <v>3915</v>
      </c>
      <c r="E35" s="16">
        <v>7663.92</v>
      </c>
      <c r="F35" s="16">
        <v>7663.92</v>
      </c>
      <c r="G35" s="18">
        <v>0</v>
      </c>
      <c r="H35" s="56"/>
      <c r="I35" s="56"/>
      <c r="J35" s="56"/>
      <c r="K35" s="56"/>
    </row>
    <row r="36" spans="1:11" s="57" customFormat="1" ht="12.75">
      <c r="A36" s="15" t="s">
        <v>1192</v>
      </c>
      <c r="B36" s="15" t="s">
        <v>3916</v>
      </c>
      <c r="C36" s="15" t="s">
        <v>3916</v>
      </c>
      <c r="D36" s="51" t="s">
        <v>3917</v>
      </c>
      <c r="E36" s="16">
        <v>4096.59</v>
      </c>
      <c r="F36" s="16">
        <v>4096.59</v>
      </c>
      <c r="G36" s="18">
        <v>0</v>
      </c>
      <c r="H36" s="56"/>
      <c r="I36" s="56"/>
      <c r="J36" s="56"/>
      <c r="K36" s="56"/>
    </row>
    <row r="37" spans="1:11" s="57" customFormat="1" ht="12.75">
      <c r="A37" s="15" t="s">
        <v>1192</v>
      </c>
      <c r="B37" s="15" t="s">
        <v>3918</v>
      </c>
      <c r="C37" s="15" t="s">
        <v>3918</v>
      </c>
      <c r="D37" s="51" t="s">
        <v>3919</v>
      </c>
      <c r="E37" s="16">
        <v>5879.67</v>
      </c>
      <c r="F37" s="16">
        <v>5879.67</v>
      </c>
      <c r="G37" s="18">
        <v>0</v>
      </c>
      <c r="H37" s="56"/>
      <c r="I37" s="56"/>
      <c r="J37" s="56"/>
      <c r="K37" s="56"/>
    </row>
    <row r="38" spans="1:11" s="57" customFormat="1" ht="12.75">
      <c r="A38" s="15" t="s">
        <v>1192</v>
      </c>
      <c r="B38" s="15" t="s">
        <v>3920</v>
      </c>
      <c r="C38" s="15" t="s">
        <v>3920</v>
      </c>
      <c r="D38" s="51" t="s">
        <v>3921</v>
      </c>
      <c r="E38" s="16">
        <v>6640</v>
      </c>
      <c r="F38" s="16">
        <v>6640</v>
      </c>
      <c r="G38" s="18">
        <v>0</v>
      </c>
      <c r="H38" s="56"/>
      <c r="I38" s="56"/>
      <c r="J38" s="56"/>
      <c r="K38" s="56"/>
    </row>
    <row r="39" spans="1:11" s="57" customFormat="1" ht="12.75">
      <c r="A39" s="15" t="s">
        <v>1192</v>
      </c>
      <c r="B39" s="15" t="s">
        <v>3922</v>
      </c>
      <c r="C39" s="15" t="s">
        <v>3922</v>
      </c>
      <c r="D39" s="52" t="s">
        <v>3923</v>
      </c>
      <c r="E39" s="16">
        <v>3669.82</v>
      </c>
      <c r="F39" s="16">
        <v>3669.82</v>
      </c>
      <c r="G39" s="18">
        <v>0</v>
      </c>
      <c r="H39" s="56"/>
      <c r="I39" s="56"/>
      <c r="J39" s="56"/>
      <c r="K39" s="56"/>
    </row>
    <row r="40" spans="1:11" s="57" customFormat="1" ht="12.75">
      <c r="A40" s="15" t="s">
        <v>1192</v>
      </c>
      <c r="B40" s="15" t="s">
        <v>3924</v>
      </c>
      <c r="C40" s="15" t="s">
        <v>3924</v>
      </c>
      <c r="D40" s="51" t="s">
        <v>3997</v>
      </c>
      <c r="E40" s="16">
        <v>7640.39</v>
      </c>
      <c r="F40" s="16">
        <v>7640.39</v>
      </c>
      <c r="G40" s="18">
        <v>0</v>
      </c>
      <c r="H40" s="56"/>
      <c r="I40" s="56"/>
      <c r="J40" s="56"/>
      <c r="K40" s="56"/>
    </row>
    <row r="41" spans="1:11" s="57" customFormat="1" ht="12.75">
      <c r="A41" s="15" t="s">
        <v>1192</v>
      </c>
      <c r="B41" s="15" t="s">
        <v>3998</v>
      </c>
      <c r="C41" s="15" t="s">
        <v>3998</v>
      </c>
      <c r="D41" s="51" t="s">
        <v>3999</v>
      </c>
      <c r="E41" s="16">
        <v>7700</v>
      </c>
      <c r="F41" s="16">
        <v>7700</v>
      </c>
      <c r="G41" s="18">
        <v>0</v>
      </c>
      <c r="H41" s="56"/>
      <c r="I41" s="56"/>
      <c r="J41" s="56"/>
      <c r="K41" s="56"/>
    </row>
    <row r="42" spans="1:11" s="57" customFormat="1" ht="12.75">
      <c r="A42" s="15" t="s">
        <v>1192</v>
      </c>
      <c r="B42" s="15" t="s">
        <v>4000</v>
      </c>
      <c r="C42" s="15" t="s">
        <v>4000</v>
      </c>
      <c r="D42" s="51" t="s">
        <v>4001</v>
      </c>
      <c r="E42" s="16">
        <v>7878.46</v>
      </c>
      <c r="F42" s="16">
        <v>7878.46</v>
      </c>
      <c r="G42" s="18">
        <v>0</v>
      </c>
      <c r="H42" s="56"/>
      <c r="I42" s="56"/>
      <c r="J42" s="56"/>
      <c r="K42" s="56"/>
    </row>
    <row r="43" spans="1:11" s="57" customFormat="1" ht="12.75">
      <c r="A43" s="15" t="s">
        <v>1192</v>
      </c>
      <c r="B43" s="15" t="s">
        <v>4002</v>
      </c>
      <c r="C43" s="15" t="s">
        <v>4002</v>
      </c>
      <c r="D43" s="52" t="s">
        <v>4003</v>
      </c>
      <c r="E43" s="16">
        <v>2166</v>
      </c>
      <c r="F43" s="16">
        <v>2166</v>
      </c>
      <c r="G43" s="18">
        <v>0</v>
      </c>
      <c r="H43" s="56"/>
      <c r="I43" s="56"/>
      <c r="J43" s="56"/>
      <c r="K43" s="56"/>
    </row>
    <row r="44" spans="1:11" s="57" customFormat="1" ht="12.75">
      <c r="A44" s="15" t="s">
        <v>1192</v>
      </c>
      <c r="B44" s="15" t="s">
        <v>4004</v>
      </c>
      <c r="C44" s="15" t="s">
        <v>4004</v>
      </c>
      <c r="D44" s="52" t="s">
        <v>4005</v>
      </c>
      <c r="E44" s="16">
        <v>850</v>
      </c>
      <c r="F44" s="16">
        <v>850</v>
      </c>
      <c r="G44" s="18">
        <v>0</v>
      </c>
      <c r="H44" s="56"/>
      <c r="I44" s="56"/>
      <c r="J44" s="56"/>
      <c r="K44" s="56"/>
    </row>
    <row r="45" spans="1:11" s="57" customFormat="1" ht="12.75">
      <c r="A45" s="15" t="s">
        <v>1192</v>
      </c>
      <c r="B45" s="15" t="s">
        <v>4006</v>
      </c>
      <c r="C45" s="15" t="s">
        <v>4006</v>
      </c>
      <c r="D45" s="51" t="s">
        <v>4007</v>
      </c>
      <c r="E45" s="16">
        <v>4808.31</v>
      </c>
      <c r="F45" s="16">
        <v>4808.31</v>
      </c>
      <c r="G45" s="18">
        <v>0</v>
      </c>
      <c r="H45" s="56"/>
      <c r="I45" s="56"/>
      <c r="J45" s="56"/>
      <c r="K45" s="56"/>
    </row>
    <row r="46" spans="1:11" s="57" customFormat="1" ht="12.75">
      <c r="A46" s="15" t="s">
        <v>1192</v>
      </c>
      <c r="B46" s="15" t="s">
        <v>4008</v>
      </c>
      <c r="C46" s="15" t="s">
        <v>4008</v>
      </c>
      <c r="D46" s="51" t="s">
        <v>4009</v>
      </c>
      <c r="E46" s="16">
        <v>10000</v>
      </c>
      <c r="F46" s="16">
        <v>10000</v>
      </c>
      <c r="G46" s="18">
        <v>0</v>
      </c>
      <c r="H46" s="56"/>
      <c r="I46" s="56"/>
      <c r="J46" s="56"/>
      <c r="K46" s="56"/>
    </row>
    <row r="47" spans="1:11" s="57" customFormat="1" ht="12.75">
      <c r="A47" s="15" t="s">
        <v>1192</v>
      </c>
      <c r="B47" s="15" t="s">
        <v>4010</v>
      </c>
      <c r="C47" s="15" t="s">
        <v>4010</v>
      </c>
      <c r="D47" s="51" t="s">
        <v>4011</v>
      </c>
      <c r="E47" s="16">
        <v>10000</v>
      </c>
      <c r="F47" s="16">
        <v>10000</v>
      </c>
      <c r="G47" s="18">
        <v>0</v>
      </c>
      <c r="H47" s="56"/>
      <c r="I47" s="56"/>
      <c r="J47" s="56"/>
      <c r="K47" s="56"/>
    </row>
    <row r="48" spans="1:11" s="57" customFormat="1" ht="12.75">
      <c r="A48" s="15" t="s">
        <v>1192</v>
      </c>
      <c r="B48" s="15" t="s">
        <v>4012</v>
      </c>
      <c r="C48" s="15" t="s">
        <v>4012</v>
      </c>
      <c r="D48" s="52" t="s">
        <v>4013</v>
      </c>
      <c r="E48" s="16">
        <v>749.27</v>
      </c>
      <c r="F48" s="16">
        <v>749.27</v>
      </c>
      <c r="G48" s="18">
        <v>0</v>
      </c>
      <c r="H48" s="56"/>
      <c r="I48" s="56"/>
      <c r="J48" s="56"/>
      <c r="K48" s="56"/>
    </row>
    <row r="49" spans="1:11" s="57" customFormat="1" ht="12.75">
      <c r="A49" s="15" t="s">
        <v>1192</v>
      </c>
      <c r="B49" s="15" t="s">
        <v>4014</v>
      </c>
      <c r="C49" s="15" t="s">
        <v>4014</v>
      </c>
      <c r="D49" s="52" t="s">
        <v>4015</v>
      </c>
      <c r="E49" s="16">
        <v>353000</v>
      </c>
      <c r="F49" s="16">
        <v>40510.75</v>
      </c>
      <c r="G49" s="16">
        <f>+E49-F49</f>
        <v>312489.25</v>
      </c>
      <c r="H49" s="56"/>
      <c r="I49" s="56"/>
      <c r="J49" s="56"/>
      <c r="K49" s="56"/>
    </row>
    <row r="50" spans="1:11" s="57" customFormat="1" ht="12.75">
      <c r="A50" s="15" t="s">
        <v>1192</v>
      </c>
      <c r="B50" s="15" t="s">
        <v>4016</v>
      </c>
      <c r="C50" s="15" t="s">
        <v>4016</v>
      </c>
      <c r="D50" s="51" t="s">
        <v>4017</v>
      </c>
      <c r="E50" s="16">
        <v>5503.77</v>
      </c>
      <c r="F50" s="16">
        <v>5503.77</v>
      </c>
      <c r="G50" s="18">
        <v>0</v>
      </c>
      <c r="H50" s="56"/>
      <c r="I50" s="56"/>
      <c r="J50" s="56"/>
      <c r="K50" s="56"/>
    </row>
    <row r="51" spans="1:11" s="57" customFormat="1" ht="12.75">
      <c r="A51" s="15" t="s">
        <v>1192</v>
      </c>
      <c r="B51" s="15" t="s">
        <v>4018</v>
      </c>
      <c r="C51" s="15" t="s">
        <v>4018</v>
      </c>
      <c r="D51" s="51" t="s">
        <v>4019</v>
      </c>
      <c r="E51" s="16">
        <v>5170</v>
      </c>
      <c r="F51" s="16">
        <v>5170</v>
      </c>
      <c r="G51" s="18">
        <v>0</v>
      </c>
      <c r="H51" s="56"/>
      <c r="I51" s="56"/>
      <c r="J51" s="56"/>
      <c r="K51" s="56"/>
    </row>
    <row r="52" spans="1:11" s="57" customFormat="1" ht="12.75">
      <c r="A52" s="15" t="s">
        <v>1192</v>
      </c>
      <c r="B52" s="15" t="s">
        <v>4020</v>
      </c>
      <c r="C52" s="15" t="s">
        <v>4020</v>
      </c>
      <c r="D52" s="15" t="s">
        <v>4021</v>
      </c>
      <c r="E52" s="16">
        <v>124382.75</v>
      </c>
      <c r="F52" s="16">
        <v>44975</v>
      </c>
      <c r="G52" s="16">
        <f>+E52-F52</f>
        <v>79407.75</v>
      </c>
      <c r="H52" s="56"/>
      <c r="I52" s="56"/>
      <c r="J52" s="56"/>
      <c r="K52" s="56"/>
    </row>
    <row r="53" spans="1:11" s="57" customFormat="1" ht="12.75">
      <c r="A53" s="15" t="s">
        <v>1192</v>
      </c>
      <c r="B53" s="15" t="s">
        <v>4022</v>
      </c>
      <c r="C53" s="15" t="s">
        <v>4022</v>
      </c>
      <c r="D53" s="15" t="s">
        <v>4023</v>
      </c>
      <c r="E53" s="16">
        <v>10000</v>
      </c>
      <c r="F53" s="16">
        <v>10000</v>
      </c>
      <c r="G53" s="18">
        <v>0</v>
      </c>
      <c r="H53" s="56"/>
      <c r="I53" s="56"/>
      <c r="J53" s="56"/>
      <c r="K53" s="56"/>
    </row>
    <row r="54" spans="1:11" s="57" customFormat="1" ht="12.75">
      <c r="A54" s="15" t="s">
        <v>1192</v>
      </c>
      <c r="B54" s="15" t="s">
        <v>4024</v>
      </c>
      <c r="C54" s="15" t="s">
        <v>4024</v>
      </c>
      <c r="D54" s="15" t="s">
        <v>4025</v>
      </c>
      <c r="E54" s="16">
        <v>13000</v>
      </c>
      <c r="F54" s="16">
        <v>13000</v>
      </c>
      <c r="G54" s="18">
        <v>0</v>
      </c>
      <c r="H54" s="56"/>
      <c r="I54" s="56"/>
      <c r="J54" s="56"/>
      <c r="K54" s="56"/>
    </row>
    <row r="55" spans="1:11" s="57" customFormat="1" ht="12.75">
      <c r="A55" s="15" t="s">
        <v>1192</v>
      </c>
      <c r="B55" s="15" t="s">
        <v>4026</v>
      </c>
      <c r="C55" s="15" t="s">
        <v>4026</v>
      </c>
      <c r="D55" s="15" t="s">
        <v>4027</v>
      </c>
      <c r="E55" s="16">
        <v>1667.5</v>
      </c>
      <c r="F55" s="16">
        <v>1667.5</v>
      </c>
      <c r="G55" s="18">
        <v>0</v>
      </c>
      <c r="H55" s="56"/>
      <c r="I55" s="56"/>
      <c r="J55" s="56"/>
      <c r="K55" s="56"/>
    </row>
    <row r="56" spans="1:11" s="57" customFormat="1" ht="12.75">
      <c r="A56" s="15" t="s">
        <v>1192</v>
      </c>
      <c r="B56" s="15" t="s">
        <v>4028</v>
      </c>
      <c r="C56" s="15" t="s">
        <v>4028</v>
      </c>
      <c r="D56" s="15" t="s">
        <v>4029</v>
      </c>
      <c r="E56" s="16">
        <v>40000</v>
      </c>
      <c r="F56" s="16">
        <v>40000</v>
      </c>
      <c r="G56" s="18">
        <v>0</v>
      </c>
      <c r="H56" s="56"/>
      <c r="I56" s="56"/>
      <c r="J56" s="56"/>
      <c r="K56" s="56"/>
    </row>
    <row r="57" spans="1:11" s="57" customFormat="1" ht="12.75">
      <c r="A57" s="15" t="s">
        <v>1192</v>
      </c>
      <c r="B57" s="15" t="s">
        <v>4030</v>
      </c>
      <c r="C57" s="15" t="s">
        <v>4030</v>
      </c>
      <c r="D57" s="15" t="s">
        <v>4031</v>
      </c>
      <c r="E57" s="16">
        <v>10000</v>
      </c>
      <c r="F57" s="16">
        <v>10000</v>
      </c>
      <c r="G57" s="18">
        <v>0</v>
      </c>
      <c r="H57" s="56"/>
      <c r="I57" s="56"/>
      <c r="J57" s="56"/>
      <c r="K57" s="56"/>
    </row>
    <row r="58" spans="1:11" s="57" customFormat="1" ht="12.75">
      <c r="A58" s="15" t="s">
        <v>1192</v>
      </c>
      <c r="B58" s="15" t="s">
        <v>4032</v>
      </c>
      <c r="C58" s="15" t="s">
        <v>4032</v>
      </c>
      <c r="D58" s="15" t="s">
        <v>4033</v>
      </c>
      <c r="E58" s="16">
        <v>12903</v>
      </c>
      <c r="F58" s="16">
        <v>12903</v>
      </c>
      <c r="G58" s="18">
        <v>0</v>
      </c>
      <c r="H58" s="56"/>
      <c r="I58" s="56"/>
      <c r="J58" s="56"/>
      <c r="K58" s="56"/>
    </row>
    <row r="59" spans="1:11" s="57" customFormat="1" ht="12.75">
      <c r="A59" s="15" t="s">
        <v>1192</v>
      </c>
      <c r="B59" s="15" t="s">
        <v>4034</v>
      </c>
      <c r="C59" s="15" t="s">
        <v>4034</v>
      </c>
      <c r="D59" s="15" t="s">
        <v>4035</v>
      </c>
      <c r="E59" s="16">
        <v>11500</v>
      </c>
      <c r="F59" s="16">
        <v>11500</v>
      </c>
      <c r="G59" s="18">
        <v>0</v>
      </c>
      <c r="H59" s="56"/>
      <c r="I59" s="56"/>
      <c r="J59" s="56"/>
      <c r="K59" s="56"/>
    </row>
    <row r="60" spans="1:11" s="57" customFormat="1" ht="12.75">
      <c r="A60" s="15" t="s">
        <v>1192</v>
      </c>
      <c r="B60" s="15" t="s">
        <v>4036</v>
      </c>
      <c r="C60" s="15" t="s">
        <v>4036</v>
      </c>
      <c r="D60" s="15" t="s">
        <v>4037</v>
      </c>
      <c r="E60" s="16">
        <v>3027.99</v>
      </c>
      <c r="F60" s="16">
        <v>3027.99</v>
      </c>
      <c r="G60" s="18">
        <v>0</v>
      </c>
      <c r="H60" s="56"/>
      <c r="I60" s="56"/>
      <c r="J60" s="56"/>
      <c r="K60" s="56"/>
    </row>
    <row r="61" spans="1:11" s="57" customFormat="1" ht="12.75">
      <c r="A61" s="15"/>
      <c r="B61" s="15"/>
      <c r="C61" s="15"/>
      <c r="D61" s="21" t="s">
        <v>3886</v>
      </c>
      <c r="E61" s="50">
        <f>SUM(E16:E60)</f>
        <v>1129698.86</v>
      </c>
      <c r="F61" s="50">
        <f>SUM(F16:F60)</f>
        <v>659945.8200000001</v>
      </c>
      <c r="G61" s="50">
        <f>SUM(G16:G60)</f>
        <v>469753.04000000004</v>
      </c>
      <c r="H61" s="56"/>
      <c r="I61" s="56"/>
      <c r="J61" s="56"/>
      <c r="K61" s="56"/>
    </row>
    <row r="62" spans="1:11" s="57" customFormat="1" ht="12.75">
      <c r="A62" s="15" t="s">
        <v>1124</v>
      </c>
      <c r="B62" s="15" t="s">
        <v>4043</v>
      </c>
      <c r="C62" s="15" t="s">
        <v>4043</v>
      </c>
      <c r="D62" s="15" t="s">
        <v>4044</v>
      </c>
      <c r="E62" s="34">
        <v>5000</v>
      </c>
      <c r="F62" s="34">
        <v>5000</v>
      </c>
      <c r="G62" s="34">
        <f>+E62-F62</f>
        <v>0</v>
      </c>
      <c r="H62" s="56"/>
      <c r="I62" s="56"/>
      <c r="J62" s="56"/>
      <c r="K62" s="56"/>
    </row>
    <row r="63" spans="1:11" s="57" customFormat="1" ht="12.75">
      <c r="A63" s="15" t="s">
        <v>1124</v>
      </c>
      <c r="B63" s="15" t="s">
        <v>3869</v>
      </c>
      <c r="C63" s="15" t="s">
        <v>3869</v>
      </c>
      <c r="D63" s="15" t="s">
        <v>4045</v>
      </c>
      <c r="E63" s="16">
        <v>18159.38</v>
      </c>
      <c r="F63" s="16">
        <v>18159.38</v>
      </c>
      <c r="G63" s="18">
        <v>0</v>
      </c>
      <c r="H63" s="56"/>
      <c r="I63" s="56"/>
      <c r="J63" s="56"/>
      <c r="K63" s="56"/>
    </row>
    <row r="64" spans="1:11" s="57" customFormat="1" ht="12.75">
      <c r="A64" s="15" t="s">
        <v>1124</v>
      </c>
      <c r="B64" s="15" t="s">
        <v>3873</v>
      </c>
      <c r="C64" s="15" t="s">
        <v>3873</v>
      </c>
      <c r="D64" s="15" t="s">
        <v>4046</v>
      </c>
      <c r="E64" s="16">
        <v>16000</v>
      </c>
      <c r="F64" s="16">
        <v>16000</v>
      </c>
      <c r="G64" s="18">
        <v>0</v>
      </c>
      <c r="H64" s="56"/>
      <c r="I64" s="56"/>
      <c r="J64" s="56"/>
      <c r="K64" s="56"/>
    </row>
    <row r="65" spans="1:11" s="57" customFormat="1" ht="12.75">
      <c r="A65" s="15" t="s">
        <v>1124</v>
      </c>
      <c r="B65" s="15" t="s">
        <v>3882</v>
      </c>
      <c r="C65" s="15" t="s">
        <v>3882</v>
      </c>
      <c r="D65" s="15" t="s">
        <v>4047</v>
      </c>
      <c r="E65" s="16">
        <v>5000</v>
      </c>
      <c r="F65" s="16">
        <v>5000</v>
      </c>
      <c r="G65" s="18">
        <v>0</v>
      </c>
      <c r="H65" s="56"/>
      <c r="I65" s="56"/>
      <c r="J65" s="56"/>
      <c r="K65" s="56"/>
    </row>
    <row r="66" spans="1:11" s="57" customFormat="1" ht="12.75">
      <c r="A66" s="15" t="s">
        <v>1124</v>
      </c>
      <c r="B66" s="15" t="s">
        <v>3884</v>
      </c>
      <c r="C66" s="15" t="s">
        <v>3884</v>
      </c>
      <c r="D66" s="15" t="s">
        <v>4048</v>
      </c>
      <c r="E66" s="16">
        <v>90600</v>
      </c>
      <c r="F66" s="16">
        <v>90600</v>
      </c>
      <c r="G66" s="18">
        <v>0</v>
      </c>
      <c r="H66" s="56"/>
      <c r="I66" s="56"/>
      <c r="J66" s="56"/>
      <c r="K66" s="56"/>
    </row>
    <row r="67" spans="1:11" s="57" customFormat="1" ht="12.75">
      <c r="A67" s="15" t="s">
        <v>1124</v>
      </c>
      <c r="B67" s="15" t="s">
        <v>3904</v>
      </c>
      <c r="C67" s="15" t="s">
        <v>3904</v>
      </c>
      <c r="D67" s="15" t="s">
        <v>4049</v>
      </c>
      <c r="E67" s="16">
        <v>377909.93</v>
      </c>
      <c r="F67" s="16">
        <v>377909.93</v>
      </c>
      <c r="G67" s="18">
        <v>0</v>
      </c>
      <c r="H67" s="56"/>
      <c r="I67" s="56"/>
      <c r="J67" s="56"/>
      <c r="K67" s="56"/>
    </row>
    <row r="68" spans="1:11" s="57" customFormat="1" ht="12.75">
      <c r="A68" s="15" t="s">
        <v>1124</v>
      </c>
      <c r="B68" s="15" t="s">
        <v>4050</v>
      </c>
      <c r="C68" s="15" t="s">
        <v>4050</v>
      </c>
      <c r="D68" s="15" t="s">
        <v>4051</v>
      </c>
      <c r="E68" s="16">
        <v>6200</v>
      </c>
      <c r="F68" s="16">
        <v>6200</v>
      </c>
      <c r="G68" s="18">
        <v>0</v>
      </c>
      <c r="H68" s="56"/>
      <c r="I68" s="56"/>
      <c r="J68" s="56"/>
      <c r="K68" s="56"/>
    </row>
    <row r="69" spans="1:11" s="57" customFormat="1" ht="12.75">
      <c r="A69" s="15" t="s">
        <v>1124</v>
      </c>
      <c r="B69" s="15" t="s">
        <v>3906</v>
      </c>
      <c r="C69" s="15" t="s">
        <v>3906</v>
      </c>
      <c r="D69" s="15" t="s">
        <v>4052</v>
      </c>
      <c r="E69" s="16">
        <v>15000</v>
      </c>
      <c r="F69" s="16">
        <v>15000</v>
      </c>
      <c r="G69" s="18">
        <v>0</v>
      </c>
      <c r="H69" s="56"/>
      <c r="I69" s="56"/>
      <c r="J69" s="56"/>
      <c r="K69" s="56"/>
    </row>
    <row r="70" spans="1:11" s="57" customFormat="1" ht="12.75">
      <c r="A70" s="15" t="s">
        <v>1124</v>
      </c>
      <c r="B70" s="15" t="s">
        <v>3908</v>
      </c>
      <c r="C70" s="15" t="s">
        <v>3908</v>
      </c>
      <c r="D70" s="15" t="s">
        <v>4053</v>
      </c>
      <c r="E70" s="16">
        <v>20000</v>
      </c>
      <c r="F70" s="16">
        <v>20000</v>
      </c>
      <c r="G70" s="18">
        <v>0</v>
      </c>
      <c r="H70" s="56"/>
      <c r="I70" s="56"/>
      <c r="J70" s="56"/>
      <c r="K70" s="56"/>
    </row>
    <row r="71" spans="1:11" s="57" customFormat="1" ht="12.75">
      <c r="A71" s="15" t="s">
        <v>1124</v>
      </c>
      <c r="B71" s="15" t="s">
        <v>3910</v>
      </c>
      <c r="C71" s="15" t="s">
        <v>3910</v>
      </c>
      <c r="D71" s="15" t="s">
        <v>4054</v>
      </c>
      <c r="E71" s="16">
        <v>10000</v>
      </c>
      <c r="F71" s="16">
        <v>10000</v>
      </c>
      <c r="G71" s="18">
        <v>0</v>
      </c>
      <c r="H71" s="56"/>
      <c r="I71" s="56"/>
      <c r="J71" s="56"/>
      <c r="K71" s="56"/>
    </row>
    <row r="72" spans="1:11" s="57" customFormat="1" ht="12.75">
      <c r="A72" s="15" t="s">
        <v>1124</v>
      </c>
      <c r="B72" s="15" t="s">
        <v>3912</v>
      </c>
      <c r="C72" s="15" t="s">
        <v>3912</v>
      </c>
      <c r="D72" s="15" t="s">
        <v>4055</v>
      </c>
      <c r="E72" s="16">
        <v>9810</v>
      </c>
      <c r="F72" s="16">
        <v>9810</v>
      </c>
      <c r="G72" s="18">
        <v>0</v>
      </c>
      <c r="H72" s="56"/>
      <c r="I72" s="56"/>
      <c r="J72" s="56"/>
      <c r="K72" s="56"/>
    </row>
    <row r="73" spans="1:11" s="57" customFormat="1" ht="12.75">
      <c r="A73" s="15" t="s">
        <v>1124</v>
      </c>
      <c r="B73" s="15" t="s">
        <v>3914</v>
      </c>
      <c r="C73" s="15" t="s">
        <v>3914</v>
      </c>
      <c r="D73" s="15" t="s">
        <v>4056</v>
      </c>
      <c r="E73" s="16">
        <v>5000</v>
      </c>
      <c r="F73" s="16">
        <v>5000</v>
      </c>
      <c r="G73" s="18">
        <v>0</v>
      </c>
      <c r="H73" s="56"/>
      <c r="I73" s="56"/>
      <c r="J73" s="56"/>
      <c r="K73" s="56"/>
    </row>
    <row r="74" spans="1:11" s="57" customFormat="1" ht="12.75">
      <c r="A74" s="15" t="s">
        <v>1124</v>
      </c>
      <c r="B74" s="15" t="s">
        <v>3916</v>
      </c>
      <c r="C74" s="15" t="s">
        <v>3916</v>
      </c>
      <c r="D74" s="15" t="s">
        <v>4057</v>
      </c>
      <c r="E74" s="16">
        <v>10000</v>
      </c>
      <c r="F74" s="16">
        <v>10000</v>
      </c>
      <c r="G74" s="18">
        <v>0</v>
      </c>
      <c r="H74" s="56"/>
      <c r="I74" s="56"/>
      <c r="J74" s="56"/>
      <c r="K74" s="56"/>
    </row>
    <row r="75" spans="1:11" s="57" customFormat="1" ht="12.75">
      <c r="A75" s="15" t="s">
        <v>1124</v>
      </c>
      <c r="B75" s="15" t="s">
        <v>3918</v>
      </c>
      <c r="C75" s="15" t="s">
        <v>3918</v>
      </c>
      <c r="D75" s="15" t="s">
        <v>4058</v>
      </c>
      <c r="E75" s="16">
        <v>50100</v>
      </c>
      <c r="F75" s="16">
        <v>50100</v>
      </c>
      <c r="G75" s="18">
        <v>0</v>
      </c>
      <c r="H75" s="56"/>
      <c r="I75" s="56"/>
      <c r="J75" s="56"/>
      <c r="K75" s="56"/>
    </row>
    <row r="76" spans="1:11" s="57" customFormat="1" ht="12.75">
      <c r="A76" s="15" t="s">
        <v>1124</v>
      </c>
      <c r="B76" s="15" t="s">
        <v>3920</v>
      </c>
      <c r="C76" s="15" t="s">
        <v>3920</v>
      </c>
      <c r="D76" s="15" t="s">
        <v>4059</v>
      </c>
      <c r="E76" s="16">
        <v>7137.77</v>
      </c>
      <c r="F76" s="16">
        <v>7137.77</v>
      </c>
      <c r="G76" s="18">
        <v>0</v>
      </c>
      <c r="H76" s="56"/>
      <c r="I76" s="56"/>
      <c r="J76" s="56"/>
      <c r="K76" s="56"/>
    </row>
    <row r="77" spans="1:11" s="57" customFormat="1" ht="12.75">
      <c r="A77" s="15" t="s">
        <v>1124</v>
      </c>
      <c r="B77" s="15" t="s">
        <v>3924</v>
      </c>
      <c r="C77" s="15" t="s">
        <v>3924</v>
      </c>
      <c r="D77" s="15" t="s">
        <v>4060</v>
      </c>
      <c r="E77" s="16">
        <v>5175</v>
      </c>
      <c r="F77" s="16">
        <v>5175</v>
      </c>
      <c r="G77" s="18">
        <v>0</v>
      </c>
      <c r="H77" s="56"/>
      <c r="I77" s="56"/>
      <c r="J77" s="56"/>
      <c r="K77" s="56"/>
    </row>
    <row r="78" spans="1:11" s="57" customFormat="1" ht="12.75">
      <c r="A78" s="15" t="s">
        <v>1124</v>
      </c>
      <c r="B78" s="15" t="s">
        <v>3998</v>
      </c>
      <c r="C78" s="15" t="s">
        <v>3998</v>
      </c>
      <c r="D78" s="15" t="s">
        <v>4061</v>
      </c>
      <c r="E78" s="16">
        <v>12000</v>
      </c>
      <c r="F78" s="16">
        <v>12000</v>
      </c>
      <c r="G78" s="18">
        <v>0</v>
      </c>
      <c r="H78" s="56"/>
      <c r="I78" s="56"/>
      <c r="J78" s="56"/>
      <c r="K78" s="56"/>
    </row>
    <row r="79" spans="1:11" s="57" customFormat="1" ht="12.75">
      <c r="A79" s="15" t="s">
        <v>1124</v>
      </c>
      <c r="B79" s="15" t="s">
        <v>4000</v>
      </c>
      <c r="C79" s="15" t="s">
        <v>4000</v>
      </c>
      <c r="D79" s="15" t="s">
        <v>4062</v>
      </c>
      <c r="E79" s="16">
        <v>20600</v>
      </c>
      <c r="F79" s="16">
        <v>20600</v>
      </c>
      <c r="G79" s="18">
        <v>0</v>
      </c>
      <c r="H79" s="56"/>
      <c r="I79" s="56"/>
      <c r="J79" s="56"/>
      <c r="K79" s="56"/>
    </row>
    <row r="80" spans="1:11" s="57" customFormat="1" ht="12.75">
      <c r="A80" s="15" t="s">
        <v>1124</v>
      </c>
      <c r="B80" s="15" t="s">
        <v>4002</v>
      </c>
      <c r="C80" s="15" t="s">
        <v>4002</v>
      </c>
      <c r="D80" s="15" t="s">
        <v>4063</v>
      </c>
      <c r="E80" s="16">
        <v>1700</v>
      </c>
      <c r="F80" s="16">
        <v>1700</v>
      </c>
      <c r="G80" s="18">
        <v>0</v>
      </c>
      <c r="H80" s="56"/>
      <c r="I80" s="56"/>
      <c r="J80" s="56"/>
      <c r="K80" s="56"/>
    </row>
    <row r="81" spans="1:11" s="57" customFormat="1" ht="12.75">
      <c r="A81" s="15" t="s">
        <v>1124</v>
      </c>
      <c r="B81" s="15" t="s">
        <v>4004</v>
      </c>
      <c r="C81" s="15" t="s">
        <v>4004</v>
      </c>
      <c r="D81" s="15" t="s">
        <v>4064</v>
      </c>
      <c r="E81" s="16">
        <v>2849</v>
      </c>
      <c r="F81" s="16">
        <v>2849</v>
      </c>
      <c r="G81" s="18">
        <v>0</v>
      </c>
      <c r="H81" s="56"/>
      <c r="I81" s="56"/>
      <c r="J81" s="56"/>
      <c r="K81" s="56"/>
    </row>
    <row r="82" spans="1:11" s="57" customFormat="1" ht="12.75">
      <c r="A82" s="15"/>
      <c r="B82" s="15"/>
      <c r="C82" s="15"/>
      <c r="D82" s="21" t="s">
        <v>3886</v>
      </c>
      <c r="E82" s="50">
        <f>SUM(E62:E81)</f>
        <v>688241.0800000001</v>
      </c>
      <c r="F82" s="50">
        <f>SUM(F62:F81)</f>
        <v>688241.0800000001</v>
      </c>
      <c r="G82" s="50">
        <f>SUM(G62:G81)</f>
        <v>0</v>
      </c>
      <c r="H82" s="56"/>
      <c r="I82" s="56"/>
      <c r="J82" s="56"/>
      <c r="K82" s="56"/>
    </row>
    <row r="83" spans="1:11" s="57" customFormat="1" ht="12.75">
      <c r="A83" s="15" t="s">
        <v>1125</v>
      </c>
      <c r="B83" s="15" t="s">
        <v>3854</v>
      </c>
      <c r="C83" s="15" t="s">
        <v>3854</v>
      </c>
      <c r="D83" s="15" t="s">
        <v>4065</v>
      </c>
      <c r="E83" s="34">
        <v>45554.16</v>
      </c>
      <c r="F83" s="34">
        <v>45554.16</v>
      </c>
      <c r="G83" s="34">
        <f>+E83-F83</f>
        <v>0</v>
      </c>
      <c r="H83" s="56"/>
      <c r="I83" s="56"/>
      <c r="J83" s="56"/>
      <c r="K83" s="56"/>
    </row>
    <row r="84" spans="1:11" s="57" customFormat="1" ht="12.75">
      <c r="A84" s="15" t="s">
        <v>1125</v>
      </c>
      <c r="B84" s="15" t="s">
        <v>4043</v>
      </c>
      <c r="C84" s="15" t="s">
        <v>4043</v>
      </c>
      <c r="D84" s="15" t="s">
        <v>4069</v>
      </c>
      <c r="E84" s="16">
        <v>83500</v>
      </c>
      <c r="F84" s="16">
        <v>83500</v>
      </c>
      <c r="G84" s="18">
        <v>0</v>
      </c>
      <c r="H84" s="56"/>
      <c r="I84" s="56"/>
      <c r="J84" s="56"/>
      <c r="K84" s="56"/>
    </row>
    <row r="85" spans="1:11" s="57" customFormat="1" ht="12.75">
      <c r="A85" s="15" t="s">
        <v>1125</v>
      </c>
      <c r="B85" s="15" t="s">
        <v>3871</v>
      </c>
      <c r="C85" s="15" t="s">
        <v>3871</v>
      </c>
      <c r="D85" s="15" t="s">
        <v>4072</v>
      </c>
      <c r="E85" s="16">
        <v>243937.41</v>
      </c>
      <c r="F85" s="16">
        <v>45934.35999999993</v>
      </c>
      <c r="G85" s="16">
        <f>+E85-F85</f>
        <v>198003.05000000008</v>
      </c>
      <c r="H85" s="56"/>
      <c r="I85" s="56"/>
      <c r="J85" s="56"/>
      <c r="K85" s="56"/>
    </row>
    <row r="86" spans="1:11" s="57" customFormat="1" ht="12.75">
      <c r="A86" s="15" t="s">
        <v>1125</v>
      </c>
      <c r="B86" s="15" t="s">
        <v>3873</v>
      </c>
      <c r="C86" s="15" t="s">
        <v>3873</v>
      </c>
      <c r="D86" s="15" t="s">
        <v>4073</v>
      </c>
      <c r="E86" s="16">
        <v>7704.39</v>
      </c>
      <c r="F86" s="16">
        <v>7704.39</v>
      </c>
      <c r="G86" s="18">
        <v>0</v>
      </c>
      <c r="H86" s="56"/>
      <c r="I86" s="56"/>
      <c r="J86" s="56"/>
      <c r="K86" s="56"/>
    </row>
    <row r="87" spans="1:11" s="57" customFormat="1" ht="12.75">
      <c r="A87" s="15" t="s">
        <v>1125</v>
      </c>
      <c r="B87" s="15" t="s">
        <v>3904</v>
      </c>
      <c r="C87" s="15" t="s">
        <v>3904</v>
      </c>
      <c r="D87" s="15" t="s">
        <v>4074</v>
      </c>
      <c r="E87" s="16">
        <v>2000</v>
      </c>
      <c r="F87" s="16">
        <v>2000</v>
      </c>
      <c r="G87" s="18">
        <v>0</v>
      </c>
      <c r="H87" s="56"/>
      <c r="I87" s="56"/>
      <c r="J87" s="56"/>
      <c r="K87" s="56"/>
    </row>
    <row r="88" spans="1:11" s="57" customFormat="1" ht="12.75">
      <c r="A88" s="15" t="s">
        <v>1125</v>
      </c>
      <c r="B88" s="15" t="s">
        <v>4050</v>
      </c>
      <c r="C88" s="15" t="s">
        <v>4050</v>
      </c>
      <c r="D88" s="15" t="s">
        <v>4075</v>
      </c>
      <c r="E88" s="16">
        <v>46000</v>
      </c>
      <c r="F88" s="16">
        <v>46000</v>
      </c>
      <c r="G88" s="18">
        <v>0</v>
      </c>
      <c r="H88" s="56"/>
      <c r="I88" s="56"/>
      <c r="J88" s="56"/>
      <c r="K88" s="56"/>
    </row>
    <row r="89" spans="1:11" s="57" customFormat="1" ht="12.75">
      <c r="A89" s="15" t="s">
        <v>1125</v>
      </c>
      <c r="B89" s="15" t="s">
        <v>3908</v>
      </c>
      <c r="C89" s="15" t="s">
        <v>3908</v>
      </c>
      <c r="D89" s="15" t="s">
        <v>4076</v>
      </c>
      <c r="E89" s="16">
        <v>2000</v>
      </c>
      <c r="F89" s="16">
        <v>2000</v>
      </c>
      <c r="G89" s="18">
        <v>0</v>
      </c>
      <c r="H89" s="56"/>
      <c r="I89" s="56"/>
      <c r="J89" s="56"/>
      <c r="K89" s="56"/>
    </row>
    <row r="90" spans="1:11" s="57" customFormat="1" ht="12.75">
      <c r="A90" s="15" t="s">
        <v>1125</v>
      </c>
      <c r="B90" s="15" t="s">
        <v>3912</v>
      </c>
      <c r="C90" s="15" t="s">
        <v>3912</v>
      </c>
      <c r="D90" s="15" t="s">
        <v>4077</v>
      </c>
      <c r="E90" s="16">
        <v>7700</v>
      </c>
      <c r="F90" s="16">
        <v>7700</v>
      </c>
      <c r="G90" s="18">
        <v>0</v>
      </c>
      <c r="H90" s="56"/>
      <c r="I90" s="56"/>
      <c r="J90" s="56"/>
      <c r="K90" s="56"/>
    </row>
    <row r="91" spans="1:11" s="57" customFormat="1" ht="12.75">
      <c r="A91" s="15" t="s">
        <v>1125</v>
      </c>
      <c r="B91" s="15" t="s">
        <v>3914</v>
      </c>
      <c r="C91" s="15" t="s">
        <v>3914</v>
      </c>
      <c r="D91" s="15" t="s">
        <v>4078</v>
      </c>
      <c r="E91" s="16">
        <v>3000</v>
      </c>
      <c r="F91" s="16">
        <v>3000</v>
      </c>
      <c r="G91" s="18">
        <v>0</v>
      </c>
      <c r="H91" s="56"/>
      <c r="I91" s="56"/>
      <c r="J91" s="56"/>
      <c r="K91" s="56"/>
    </row>
    <row r="92" spans="1:11" s="57" customFormat="1" ht="12.75">
      <c r="A92" s="15"/>
      <c r="B92" s="15"/>
      <c r="C92" s="15"/>
      <c r="D92" s="21" t="s">
        <v>3886</v>
      </c>
      <c r="E92" s="50">
        <f>SUM(E83:E91)</f>
        <v>441395.96</v>
      </c>
      <c r="F92" s="50">
        <f>SUM(F83:F91)</f>
        <v>243392.90999999995</v>
      </c>
      <c r="G92" s="50">
        <f>SUM(G83:G91)</f>
        <v>198003.05000000008</v>
      </c>
      <c r="H92" s="56"/>
      <c r="I92" s="56"/>
      <c r="J92" s="56"/>
      <c r="K92" s="56"/>
    </row>
    <row r="93" spans="1:11" s="57" customFormat="1" ht="12.75">
      <c r="A93" s="15" t="s">
        <v>1126</v>
      </c>
      <c r="B93" s="15" t="s">
        <v>4006</v>
      </c>
      <c r="C93" s="15" t="s">
        <v>4006</v>
      </c>
      <c r="D93" s="15" t="s">
        <v>4105</v>
      </c>
      <c r="E93" s="34">
        <v>261000</v>
      </c>
      <c r="F93" s="34">
        <v>261000</v>
      </c>
      <c r="G93" s="34">
        <f>+E93-F93</f>
        <v>0</v>
      </c>
      <c r="H93" s="56"/>
      <c r="I93" s="56"/>
      <c r="J93" s="56"/>
      <c r="K93" s="56"/>
    </row>
    <row r="94" spans="1:11" s="57" customFormat="1" ht="12.75">
      <c r="A94" s="15"/>
      <c r="B94" s="15"/>
      <c r="C94" s="15"/>
      <c r="D94" s="21" t="s">
        <v>3886</v>
      </c>
      <c r="E94" s="50">
        <f>SUM(E93:E93)</f>
        <v>261000</v>
      </c>
      <c r="F94" s="50">
        <f>SUM(F93:F93)</f>
        <v>261000</v>
      </c>
      <c r="G94" s="50">
        <f>SUM(G93:G93)</f>
        <v>0</v>
      </c>
      <c r="H94" s="56"/>
      <c r="I94" s="56"/>
      <c r="J94" s="56"/>
      <c r="K94" s="56"/>
    </row>
    <row r="95" spans="1:11" s="57" customFormat="1" ht="12.75">
      <c r="A95" s="15" t="s">
        <v>1130</v>
      </c>
      <c r="B95" s="15" t="s">
        <v>4008</v>
      </c>
      <c r="C95" s="15" t="s">
        <v>4008</v>
      </c>
      <c r="D95" s="15" t="s">
        <v>4124</v>
      </c>
      <c r="E95" s="34">
        <v>35807</v>
      </c>
      <c r="F95" s="34">
        <v>35807</v>
      </c>
      <c r="G95" s="34">
        <f>+E95-F95</f>
        <v>0</v>
      </c>
      <c r="H95" s="56"/>
      <c r="I95" s="56"/>
      <c r="J95" s="56"/>
      <c r="K95" s="56"/>
    </row>
    <row r="96" spans="1:11" s="57" customFormat="1" ht="12.75">
      <c r="A96" s="15" t="s">
        <v>1130</v>
      </c>
      <c r="B96" s="15" t="s">
        <v>4010</v>
      </c>
      <c r="C96" s="15" t="s">
        <v>4010</v>
      </c>
      <c r="D96" s="15" t="s">
        <v>4125</v>
      </c>
      <c r="E96" s="16">
        <v>20226.72</v>
      </c>
      <c r="F96" s="16">
        <v>20226.72</v>
      </c>
      <c r="G96" s="18">
        <v>0</v>
      </c>
      <c r="H96" s="56"/>
      <c r="I96" s="56"/>
      <c r="J96" s="56"/>
      <c r="K96" s="56"/>
    </row>
    <row r="97" spans="1:11" s="57" customFormat="1" ht="12.75">
      <c r="A97" s="15" t="s">
        <v>1130</v>
      </c>
      <c r="B97" s="15" t="s">
        <v>4012</v>
      </c>
      <c r="C97" s="15" t="s">
        <v>4012</v>
      </c>
      <c r="D97" s="15" t="s">
        <v>4126</v>
      </c>
      <c r="E97" s="16">
        <v>5000</v>
      </c>
      <c r="F97" s="16">
        <v>5000</v>
      </c>
      <c r="G97" s="18">
        <v>0</v>
      </c>
      <c r="H97" s="56"/>
      <c r="I97" s="56"/>
      <c r="J97" s="56"/>
      <c r="K97" s="56"/>
    </row>
    <row r="98" spans="1:11" s="57" customFormat="1" ht="12.75">
      <c r="A98" s="15" t="s">
        <v>1130</v>
      </c>
      <c r="B98" s="15" t="s">
        <v>4014</v>
      </c>
      <c r="C98" s="15" t="s">
        <v>4014</v>
      </c>
      <c r="D98" s="15" t="s">
        <v>4127</v>
      </c>
      <c r="E98" s="16">
        <v>67248.08</v>
      </c>
      <c r="F98" s="16">
        <v>20647.68</v>
      </c>
      <c r="G98" s="16">
        <f>+E98-F98</f>
        <v>46600.4</v>
      </c>
      <c r="H98" s="56"/>
      <c r="I98" s="56"/>
      <c r="J98" s="56"/>
      <c r="K98" s="56"/>
    </row>
    <row r="99" spans="1:11" s="57" customFormat="1" ht="12.75">
      <c r="A99" s="15" t="s">
        <v>1130</v>
      </c>
      <c r="B99" s="15" t="s">
        <v>4016</v>
      </c>
      <c r="C99" s="15" t="s">
        <v>4016</v>
      </c>
      <c r="D99" s="15" t="s">
        <v>4128</v>
      </c>
      <c r="E99" s="16">
        <v>110279</v>
      </c>
      <c r="F99" s="16">
        <v>42127.11</v>
      </c>
      <c r="G99" s="16">
        <f>+E99-F99</f>
        <v>68151.89</v>
      </c>
      <c r="H99" s="56"/>
      <c r="I99" s="56"/>
      <c r="J99" s="56"/>
      <c r="K99" s="56"/>
    </row>
    <row r="100" spans="1:11" s="57" customFormat="1" ht="12.75">
      <c r="A100" s="15" t="s">
        <v>1130</v>
      </c>
      <c r="B100" s="15" t="s">
        <v>4018</v>
      </c>
      <c r="C100" s="15" t="s">
        <v>4018</v>
      </c>
      <c r="D100" s="15" t="s">
        <v>4129</v>
      </c>
      <c r="E100" s="16">
        <v>5937.5</v>
      </c>
      <c r="F100" s="16">
        <v>5937.5</v>
      </c>
      <c r="G100" s="18">
        <v>0</v>
      </c>
      <c r="H100" s="56"/>
      <c r="I100" s="56"/>
      <c r="J100" s="56"/>
      <c r="K100" s="56"/>
    </row>
    <row r="101" spans="1:11" s="57" customFormat="1" ht="12.75">
      <c r="A101" s="15" t="s">
        <v>1130</v>
      </c>
      <c r="B101" s="15" t="s">
        <v>4020</v>
      </c>
      <c r="C101" s="15" t="s">
        <v>4020</v>
      </c>
      <c r="D101" s="15" t="s">
        <v>4130</v>
      </c>
      <c r="E101" s="16">
        <v>562</v>
      </c>
      <c r="F101" s="16">
        <v>562</v>
      </c>
      <c r="G101" s="18">
        <v>0</v>
      </c>
      <c r="H101" s="56"/>
      <c r="I101" s="56"/>
      <c r="J101" s="56"/>
      <c r="K101" s="56"/>
    </row>
    <row r="102" spans="1:11" s="57" customFormat="1" ht="12.75">
      <c r="A102" s="15" t="s">
        <v>1130</v>
      </c>
      <c r="B102" s="15" t="s">
        <v>4022</v>
      </c>
      <c r="C102" s="15" t="s">
        <v>4022</v>
      </c>
      <c r="D102" s="15" t="s">
        <v>4131</v>
      </c>
      <c r="E102" s="16">
        <v>15457.13</v>
      </c>
      <c r="F102" s="16">
        <v>15457.13</v>
      </c>
      <c r="G102" s="18">
        <v>0</v>
      </c>
      <c r="H102" s="56"/>
      <c r="I102" s="56"/>
      <c r="J102" s="56"/>
      <c r="K102" s="56"/>
    </row>
    <row r="103" spans="1:11" s="57" customFormat="1" ht="12.75">
      <c r="A103" s="15" t="s">
        <v>1130</v>
      </c>
      <c r="B103" s="15" t="s">
        <v>4132</v>
      </c>
      <c r="C103" s="15" t="s">
        <v>4132</v>
      </c>
      <c r="D103" s="15" t="s">
        <v>4133</v>
      </c>
      <c r="E103" s="16">
        <v>24000</v>
      </c>
      <c r="F103" s="16">
        <v>17253.24</v>
      </c>
      <c r="G103" s="16">
        <f>+E103-F103</f>
        <v>6746.759999999998</v>
      </c>
      <c r="H103" s="56"/>
      <c r="I103" s="56"/>
      <c r="J103" s="56"/>
      <c r="K103" s="56"/>
    </row>
    <row r="104" spans="1:11" s="57" customFormat="1" ht="12.75">
      <c r="A104" s="15" t="s">
        <v>1130</v>
      </c>
      <c r="B104" s="15" t="s">
        <v>4134</v>
      </c>
      <c r="C104" s="15" t="s">
        <v>4134</v>
      </c>
      <c r="D104" s="15" t="s">
        <v>4135</v>
      </c>
      <c r="E104" s="16">
        <v>24000</v>
      </c>
      <c r="F104" s="16">
        <v>24000</v>
      </c>
      <c r="G104" s="18">
        <v>0</v>
      </c>
      <c r="H104" s="56"/>
      <c r="I104" s="56"/>
      <c r="J104" s="56"/>
      <c r="K104" s="56"/>
    </row>
    <row r="105" spans="1:11" s="57" customFormat="1" ht="12.75">
      <c r="A105" s="15" t="s">
        <v>1130</v>
      </c>
      <c r="B105" s="15" t="s">
        <v>4136</v>
      </c>
      <c r="C105" s="15" t="s">
        <v>4136</v>
      </c>
      <c r="D105" s="15" t="s">
        <v>4137</v>
      </c>
      <c r="E105" s="16">
        <v>27550</v>
      </c>
      <c r="F105" s="16">
        <v>27550</v>
      </c>
      <c r="G105" s="18">
        <v>0</v>
      </c>
      <c r="H105" s="56"/>
      <c r="I105" s="56"/>
      <c r="J105" s="56"/>
      <c r="K105" s="56"/>
    </row>
    <row r="106" spans="1:11" s="57" customFormat="1" ht="12.75">
      <c r="A106" s="15" t="s">
        <v>1130</v>
      </c>
      <c r="B106" s="15" t="s">
        <v>4138</v>
      </c>
      <c r="C106" s="15" t="s">
        <v>4138</v>
      </c>
      <c r="D106" s="15" t="s">
        <v>4139</v>
      </c>
      <c r="E106" s="16">
        <v>70000</v>
      </c>
      <c r="F106" s="16">
        <v>30032.01</v>
      </c>
      <c r="G106" s="16">
        <f>+E106-F106</f>
        <v>39967.990000000005</v>
      </c>
      <c r="H106" s="56"/>
      <c r="I106" s="56"/>
      <c r="J106" s="56"/>
      <c r="K106" s="56"/>
    </row>
    <row r="107" spans="1:11" s="57" customFormat="1" ht="12.75">
      <c r="A107" s="15" t="s">
        <v>1130</v>
      </c>
      <c r="B107" s="15" t="s">
        <v>4024</v>
      </c>
      <c r="C107" s="15" t="s">
        <v>4024</v>
      </c>
      <c r="D107" s="15" t="s">
        <v>4140</v>
      </c>
      <c r="E107" s="16">
        <v>2700</v>
      </c>
      <c r="F107" s="16">
        <v>2700</v>
      </c>
      <c r="G107" s="18">
        <v>0</v>
      </c>
      <c r="H107" s="56"/>
      <c r="I107" s="56"/>
      <c r="J107" s="56"/>
      <c r="K107" s="56"/>
    </row>
    <row r="108" spans="1:11" s="57" customFormat="1" ht="12.75">
      <c r="A108" s="15" t="s">
        <v>1130</v>
      </c>
      <c r="B108" s="15" t="s">
        <v>4026</v>
      </c>
      <c r="C108" s="15" t="s">
        <v>4026</v>
      </c>
      <c r="D108" s="15" t="s">
        <v>4141</v>
      </c>
      <c r="E108" s="16">
        <v>45000</v>
      </c>
      <c r="F108" s="16">
        <v>15000</v>
      </c>
      <c r="G108" s="16">
        <f>+E108-F108</f>
        <v>30000</v>
      </c>
      <c r="H108" s="56"/>
      <c r="I108" s="56"/>
      <c r="J108" s="56"/>
      <c r="K108" s="56"/>
    </row>
    <row r="109" spans="1:11" s="57" customFormat="1" ht="12.75">
      <c r="A109" s="15" t="s">
        <v>1130</v>
      </c>
      <c r="B109" s="15" t="s">
        <v>4028</v>
      </c>
      <c r="C109" s="15" t="s">
        <v>4028</v>
      </c>
      <c r="D109" s="15" t="s">
        <v>4142</v>
      </c>
      <c r="E109" s="16">
        <v>7396</v>
      </c>
      <c r="F109" s="16">
        <v>7396</v>
      </c>
      <c r="G109" s="18">
        <v>0</v>
      </c>
      <c r="H109" s="56"/>
      <c r="I109" s="56"/>
      <c r="J109" s="56"/>
      <c r="K109" s="56"/>
    </row>
    <row r="110" spans="1:11" s="57" customFormat="1" ht="12.75">
      <c r="A110" s="15" t="s">
        <v>1130</v>
      </c>
      <c r="B110" s="15" t="s">
        <v>4030</v>
      </c>
      <c r="C110" s="15" t="s">
        <v>4030</v>
      </c>
      <c r="D110" s="15" t="s">
        <v>4143</v>
      </c>
      <c r="E110" s="16">
        <v>15000</v>
      </c>
      <c r="F110" s="16">
        <v>15000</v>
      </c>
      <c r="G110" s="18">
        <v>0</v>
      </c>
      <c r="H110" s="56"/>
      <c r="I110" s="56"/>
      <c r="J110" s="56"/>
      <c r="K110" s="56"/>
    </row>
    <row r="111" spans="1:11" s="57" customFormat="1" ht="12.75">
      <c r="A111" s="15" t="s">
        <v>1130</v>
      </c>
      <c r="B111" s="15" t="s">
        <v>4032</v>
      </c>
      <c r="C111" s="15" t="s">
        <v>4032</v>
      </c>
      <c r="D111" s="15" t="s">
        <v>4144</v>
      </c>
      <c r="E111" s="16">
        <v>42520</v>
      </c>
      <c r="F111" s="16">
        <v>24785.94</v>
      </c>
      <c r="G111" s="16">
        <f>+E111-F111</f>
        <v>17734.06</v>
      </c>
      <c r="H111" s="56"/>
      <c r="I111" s="56"/>
      <c r="J111" s="56"/>
      <c r="K111" s="56"/>
    </row>
    <row r="112" spans="1:11" s="57" customFormat="1" ht="12.75">
      <c r="A112" s="15" t="s">
        <v>1130</v>
      </c>
      <c r="B112" s="15" t="s">
        <v>4034</v>
      </c>
      <c r="C112" s="15" t="s">
        <v>4034</v>
      </c>
      <c r="D112" s="15" t="s">
        <v>4145</v>
      </c>
      <c r="E112" s="16">
        <v>8500.15</v>
      </c>
      <c r="F112" s="16">
        <v>4600</v>
      </c>
      <c r="G112" s="16">
        <f>+E112-F112</f>
        <v>3900.1499999999996</v>
      </c>
      <c r="H112" s="56"/>
      <c r="I112" s="56"/>
      <c r="J112" s="56"/>
      <c r="K112" s="56"/>
    </row>
    <row r="113" spans="1:11" s="57" customFormat="1" ht="12.75">
      <c r="A113" s="15" t="s">
        <v>1130</v>
      </c>
      <c r="B113" s="15" t="s">
        <v>4036</v>
      </c>
      <c r="C113" s="15" t="s">
        <v>4036</v>
      </c>
      <c r="D113" s="15" t="s">
        <v>4146</v>
      </c>
      <c r="E113" s="16">
        <v>5000</v>
      </c>
      <c r="F113" s="16">
        <v>5000</v>
      </c>
      <c r="G113" s="18">
        <v>0</v>
      </c>
      <c r="H113" s="56"/>
      <c r="I113" s="56"/>
      <c r="J113" s="56"/>
      <c r="K113" s="56"/>
    </row>
    <row r="114" spans="1:11" s="57" customFormat="1" ht="12.75">
      <c r="A114" s="15"/>
      <c r="B114" s="15"/>
      <c r="C114" s="15"/>
      <c r="D114" s="21" t="s">
        <v>3886</v>
      </c>
      <c r="E114" s="50">
        <f>SUM(E95:E113)</f>
        <v>532183.58</v>
      </c>
      <c r="F114" s="50">
        <f>SUM(F95:F113)</f>
        <v>319082.33</v>
      </c>
      <c r="G114" s="50">
        <f>SUM(G95:G113)</f>
        <v>213101.25</v>
      </c>
      <c r="H114" s="56"/>
      <c r="I114" s="56"/>
      <c r="J114" s="56"/>
      <c r="K114" s="56"/>
    </row>
    <row r="115" spans="1:11" s="57" customFormat="1" ht="12.75">
      <c r="A115" s="15" t="s">
        <v>1196</v>
      </c>
      <c r="B115" s="15" t="s">
        <v>3854</v>
      </c>
      <c r="C115" s="15" t="s">
        <v>3854</v>
      </c>
      <c r="D115" s="15" t="s">
        <v>4189</v>
      </c>
      <c r="E115" s="34">
        <v>125000</v>
      </c>
      <c r="F115" s="34">
        <v>125000</v>
      </c>
      <c r="G115" s="34">
        <f>+E115-F115</f>
        <v>0</v>
      </c>
      <c r="H115" s="56"/>
      <c r="I115" s="56"/>
      <c r="J115" s="56"/>
      <c r="K115" s="56"/>
    </row>
    <row r="116" spans="1:11" s="57" customFormat="1" ht="12.75">
      <c r="A116" s="15"/>
      <c r="B116" s="15"/>
      <c r="C116" s="15"/>
      <c r="D116" s="21" t="s">
        <v>3886</v>
      </c>
      <c r="E116" s="50">
        <f>SUM(E115)</f>
        <v>125000</v>
      </c>
      <c r="F116" s="50">
        <f>SUM(F115)</f>
        <v>125000</v>
      </c>
      <c r="G116" s="50">
        <f>SUM(G115)</f>
        <v>0</v>
      </c>
      <c r="H116" s="56"/>
      <c r="I116" s="56"/>
      <c r="J116" s="56"/>
      <c r="K116" s="56"/>
    </row>
    <row r="117" spans="1:11" s="57" customFormat="1" ht="12.75">
      <c r="A117" s="15" t="s">
        <v>1132</v>
      </c>
      <c r="B117" s="15" t="s">
        <v>3858</v>
      </c>
      <c r="C117" s="15" t="s">
        <v>3858</v>
      </c>
      <c r="D117" s="15" t="s">
        <v>4192</v>
      </c>
      <c r="E117" s="34">
        <v>10284.92</v>
      </c>
      <c r="F117" s="34">
        <v>10284.92</v>
      </c>
      <c r="G117" s="34">
        <f>+E117-F117</f>
        <v>0</v>
      </c>
      <c r="H117" s="56"/>
      <c r="I117" s="56"/>
      <c r="J117" s="56"/>
      <c r="K117" s="56"/>
    </row>
    <row r="118" spans="1:11" s="57" customFormat="1" ht="12.75">
      <c r="A118" s="15" t="s">
        <v>1132</v>
      </c>
      <c r="B118" s="15" t="s">
        <v>3859</v>
      </c>
      <c r="C118" s="15" t="s">
        <v>3859</v>
      </c>
      <c r="D118" s="15" t="s">
        <v>4193</v>
      </c>
      <c r="E118" s="16">
        <v>5292.85</v>
      </c>
      <c r="F118" s="16">
        <v>5292.85</v>
      </c>
      <c r="G118" s="18">
        <v>0</v>
      </c>
      <c r="H118" s="56"/>
      <c r="I118" s="56"/>
      <c r="J118" s="56"/>
      <c r="K118" s="56"/>
    </row>
    <row r="119" spans="1:11" s="57" customFormat="1" ht="12.75">
      <c r="A119" s="15" t="s">
        <v>1132</v>
      </c>
      <c r="B119" s="15" t="s">
        <v>3861</v>
      </c>
      <c r="C119" s="15" t="s">
        <v>3861</v>
      </c>
      <c r="D119" s="15" t="s">
        <v>4194</v>
      </c>
      <c r="E119" s="16">
        <v>7077</v>
      </c>
      <c r="F119" s="16">
        <v>7077</v>
      </c>
      <c r="G119" s="18">
        <v>0</v>
      </c>
      <c r="H119" s="56"/>
      <c r="I119" s="56"/>
      <c r="J119" s="56"/>
      <c r="K119" s="56"/>
    </row>
    <row r="120" spans="1:11" s="57" customFormat="1" ht="12.75">
      <c r="A120" s="15" t="s">
        <v>1132</v>
      </c>
      <c r="B120" s="15" t="s">
        <v>3873</v>
      </c>
      <c r="C120" s="15" t="s">
        <v>3873</v>
      </c>
      <c r="D120" s="15" t="s">
        <v>4195</v>
      </c>
      <c r="E120" s="16">
        <v>3450</v>
      </c>
      <c r="F120" s="16">
        <v>3450</v>
      </c>
      <c r="G120" s="18">
        <v>0</v>
      </c>
      <c r="H120" s="56"/>
      <c r="I120" s="56"/>
      <c r="J120" s="56"/>
      <c r="K120" s="56"/>
    </row>
    <row r="121" spans="1:11" s="57" customFormat="1" ht="12.75">
      <c r="A121" s="15" t="s">
        <v>1132</v>
      </c>
      <c r="B121" s="15" t="s">
        <v>3880</v>
      </c>
      <c r="C121" s="15" t="s">
        <v>3880</v>
      </c>
      <c r="D121" s="15" t="s">
        <v>4196</v>
      </c>
      <c r="E121" s="16">
        <v>1770</v>
      </c>
      <c r="F121" s="16">
        <v>1770</v>
      </c>
      <c r="G121" s="18">
        <v>0</v>
      </c>
      <c r="H121" s="56"/>
      <c r="I121" s="56"/>
      <c r="J121" s="56"/>
      <c r="K121" s="56"/>
    </row>
    <row r="122" spans="1:11" s="57" customFormat="1" ht="12.75">
      <c r="A122" s="15" t="s">
        <v>1132</v>
      </c>
      <c r="B122" s="15" t="s">
        <v>3898</v>
      </c>
      <c r="C122" s="15" t="s">
        <v>3898</v>
      </c>
      <c r="D122" s="15" t="s">
        <v>4197</v>
      </c>
      <c r="E122" s="16">
        <v>1547.32</v>
      </c>
      <c r="F122" s="16">
        <v>1547.32</v>
      </c>
      <c r="G122" s="18">
        <v>0</v>
      </c>
      <c r="H122" s="56"/>
      <c r="I122" s="56"/>
      <c r="J122" s="56"/>
      <c r="K122" s="56"/>
    </row>
    <row r="123" spans="1:11" s="57" customFormat="1" ht="12.75">
      <c r="A123" s="15" t="s">
        <v>1132</v>
      </c>
      <c r="B123" s="15" t="s">
        <v>3900</v>
      </c>
      <c r="C123" s="15" t="s">
        <v>3900</v>
      </c>
      <c r="D123" s="15" t="s">
        <v>4198</v>
      </c>
      <c r="E123" s="16">
        <v>3820</v>
      </c>
      <c r="F123" s="16">
        <v>3820</v>
      </c>
      <c r="G123" s="18">
        <v>0</v>
      </c>
      <c r="H123" s="56"/>
      <c r="I123" s="56"/>
      <c r="J123" s="56"/>
      <c r="K123" s="56"/>
    </row>
    <row r="124" spans="1:11" s="57" customFormat="1" ht="12.75">
      <c r="A124" s="15"/>
      <c r="B124" s="15"/>
      <c r="C124" s="15"/>
      <c r="D124" s="21" t="s">
        <v>3886</v>
      </c>
      <c r="E124" s="50">
        <f>SUM(E117:E123)</f>
        <v>33242.09</v>
      </c>
      <c r="F124" s="50">
        <f>SUM(F117:F123)</f>
        <v>33242.09</v>
      </c>
      <c r="G124" s="50">
        <f>SUM(G117:G123)</f>
        <v>0</v>
      </c>
      <c r="H124" s="56"/>
      <c r="I124" s="56"/>
      <c r="J124" s="56"/>
      <c r="K124" s="56"/>
    </row>
    <row r="125" spans="1:11" s="57" customFormat="1" ht="12.75">
      <c r="A125" s="15" t="s">
        <v>1149</v>
      </c>
      <c r="B125" s="15" t="s">
        <v>3856</v>
      </c>
      <c r="C125" s="15" t="s">
        <v>3856</v>
      </c>
      <c r="D125" s="15" t="s">
        <v>4201</v>
      </c>
      <c r="E125" s="34">
        <v>17348.03</v>
      </c>
      <c r="F125" s="34">
        <v>17348.03</v>
      </c>
      <c r="G125" s="34">
        <f>+E125-F125</f>
        <v>0</v>
      </c>
      <c r="H125" s="56"/>
      <c r="I125" s="56"/>
      <c r="J125" s="56"/>
      <c r="K125" s="56"/>
    </row>
    <row r="126" spans="1:11" s="57" customFormat="1" ht="12.75">
      <c r="A126" s="15"/>
      <c r="B126" s="15"/>
      <c r="C126" s="15"/>
      <c r="D126" s="21" t="s">
        <v>3886</v>
      </c>
      <c r="E126" s="50">
        <f>SUM(E125:E125)</f>
        <v>17348.03</v>
      </c>
      <c r="F126" s="50">
        <f>SUM(F125:F125)</f>
        <v>17348.03</v>
      </c>
      <c r="G126" s="50">
        <f>SUM(G125:G125)</f>
        <v>0</v>
      </c>
      <c r="H126" s="56"/>
      <c r="I126" s="56"/>
      <c r="J126" s="56"/>
      <c r="K126" s="56"/>
    </row>
    <row r="127" spans="1:11" s="57" customFormat="1" ht="12.75">
      <c r="A127" s="15" t="s">
        <v>1150</v>
      </c>
      <c r="B127" s="15" t="s">
        <v>3867</v>
      </c>
      <c r="C127" s="15" t="s">
        <v>3867</v>
      </c>
      <c r="D127" s="15" t="s">
        <v>4144</v>
      </c>
      <c r="E127" s="34">
        <v>104966.21</v>
      </c>
      <c r="F127" s="34">
        <v>99966.21</v>
      </c>
      <c r="G127" s="34">
        <f>+E127-F127</f>
        <v>5000</v>
      </c>
      <c r="H127" s="56"/>
      <c r="I127" s="56"/>
      <c r="J127" s="56"/>
      <c r="K127" s="56"/>
    </row>
    <row r="128" spans="1:11" s="57" customFormat="1" ht="12.75">
      <c r="A128" s="15" t="s">
        <v>1150</v>
      </c>
      <c r="B128" s="15" t="s">
        <v>3900</v>
      </c>
      <c r="C128" s="15" t="s">
        <v>3900</v>
      </c>
      <c r="D128" s="15" t="s">
        <v>4234</v>
      </c>
      <c r="E128" s="16">
        <v>82611.13</v>
      </c>
      <c r="F128" s="16">
        <v>82611.13</v>
      </c>
      <c r="G128" s="18">
        <v>0</v>
      </c>
      <c r="H128" s="56"/>
      <c r="I128" s="56"/>
      <c r="J128" s="56"/>
      <c r="K128" s="56"/>
    </row>
    <row r="129" spans="1:11" s="57" customFormat="1" ht="12.75">
      <c r="A129" s="15" t="s">
        <v>1150</v>
      </c>
      <c r="B129" s="15" t="s">
        <v>3904</v>
      </c>
      <c r="C129" s="15" t="s">
        <v>3904</v>
      </c>
      <c r="D129" s="15" t="s">
        <v>4235</v>
      </c>
      <c r="E129" s="16">
        <v>2018.99</v>
      </c>
      <c r="F129" s="16">
        <v>2018.99</v>
      </c>
      <c r="G129" s="18">
        <v>0</v>
      </c>
      <c r="H129" s="56"/>
      <c r="I129" s="56"/>
      <c r="J129" s="56"/>
      <c r="K129" s="56"/>
    </row>
    <row r="130" spans="1:11" s="57" customFormat="1" ht="12.75">
      <c r="A130" s="15" t="s">
        <v>1150</v>
      </c>
      <c r="B130" s="15" t="s">
        <v>3906</v>
      </c>
      <c r="C130" s="15" t="s">
        <v>3906</v>
      </c>
      <c r="D130" s="15" t="s">
        <v>4236</v>
      </c>
      <c r="E130" s="16">
        <v>8408.75</v>
      </c>
      <c r="F130" s="16">
        <v>8408.75</v>
      </c>
      <c r="G130" s="18">
        <v>0</v>
      </c>
      <c r="H130" s="56"/>
      <c r="I130" s="56"/>
      <c r="J130" s="56"/>
      <c r="K130" s="56"/>
    </row>
    <row r="131" spans="1:11" s="57" customFormat="1" ht="12.75">
      <c r="A131" s="15" t="s">
        <v>1150</v>
      </c>
      <c r="B131" s="15" t="s">
        <v>3910</v>
      </c>
      <c r="C131" s="15" t="s">
        <v>3910</v>
      </c>
      <c r="D131" s="15" t="s">
        <v>4237</v>
      </c>
      <c r="E131" s="16">
        <v>2500</v>
      </c>
      <c r="F131" s="16">
        <v>2500</v>
      </c>
      <c r="G131" s="18">
        <v>0</v>
      </c>
      <c r="H131" s="56"/>
      <c r="I131" s="56"/>
      <c r="J131" s="56"/>
      <c r="K131" s="56"/>
    </row>
    <row r="132" spans="1:11" s="57" customFormat="1" ht="12.75">
      <c r="A132" s="15" t="s">
        <v>1150</v>
      </c>
      <c r="B132" s="15" t="s">
        <v>3914</v>
      </c>
      <c r="C132" s="15" t="s">
        <v>3914</v>
      </c>
      <c r="D132" s="15" t="s">
        <v>4238</v>
      </c>
      <c r="E132" s="16">
        <v>4000</v>
      </c>
      <c r="F132" s="16">
        <v>4000</v>
      </c>
      <c r="G132" s="18">
        <v>0</v>
      </c>
      <c r="H132" s="56"/>
      <c r="I132" s="56"/>
      <c r="J132" s="56"/>
      <c r="K132" s="56"/>
    </row>
    <row r="133" spans="1:11" s="57" customFormat="1" ht="12.75">
      <c r="A133" s="15" t="s">
        <v>1150</v>
      </c>
      <c r="B133" s="15" t="s">
        <v>3916</v>
      </c>
      <c r="C133" s="15" t="s">
        <v>3916</v>
      </c>
      <c r="D133" s="15" t="s">
        <v>4239</v>
      </c>
      <c r="E133" s="16">
        <v>100.02</v>
      </c>
      <c r="F133" s="16">
        <v>100.02</v>
      </c>
      <c r="G133" s="18">
        <v>0</v>
      </c>
      <c r="H133" s="56"/>
      <c r="I133" s="56"/>
      <c r="J133" s="56"/>
      <c r="K133" s="56"/>
    </row>
    <row r="134" spans="1:11" s="57" customFormat="1" ht="12.75">
      <c r="A134" s="15" t="s">
        <v>1150</v>
      </c>
      <c r="B134" s="15" t="s">
        <v>3920</v>
      </c>
      <c r="C134" s="15" t="s">
        <v>3920</v>
      </c>
      <c r="D134" s="15" t="s">
        <v>4240</v>
      </c>
      <c r="E134" s="16">
        <v>3505</v>
      </c>
      <c r="F134" s="16">
        <v>3505</v>
      </c>
      <c r="G134" s="18">
        <v>0</v>
      </c>
      <c r="H134" s="56"/>
      <c r="I134" s="56"/>
      <c r="J134" s="56"/>
      <c r="K134" s="56"/>
    </row>
    <row r="135" spans="1:11" s="57" customFormat="1" ht="12.75">
      <c r="A135" s="15" t="s">
        <v>1150</v>
      </c>
      <c r="B135" s="15" t="s">
        <v>3922</v>
      </c>
      <c r="C135" s="15" t="s">
        <v>3922</v>
      </c>
      <c r="D135" s="15" t="s">
        <v>4241</v>
      </c>
      <c r="E135" s="16">
        <v>3322.87</v>
      </c>
      <c r="F135" s="16">
        <v>3322.87</v>
      </c>
      <c r="G135" s="18">
        <v>0</v>
      </c>
      <c r="H135" s="56"/>
      <c r="I135" s="56"/>
      <c r="J135" s="56"/>
      <c r="K135" s="56"/>
    </row>
    <row r="136" spans="1:11" s="57" customFormat="1" ht="12.75">
      <c r="A136" s="15" t="s">
        <v>1150</v>
      </c>
      <c r="B136" s="15" t="s">
        <v>4002</v>
      </c>
      <c r="C136" s="15" t="s">
        <v>4002</v>
      </c>
      <c r="D136" s="15" t="s">
        <v>4242</v>
      </c>
      <c r="E136" s="16">
        <v>5500</v>
      </c>
      <c r="F136" s="16">
        <v>5500</v>
      </c>
      <c r="G136" s="18">
        <v>0</v>
      </c>
      <c r="H136" s="56"/>
      <c r="I136" s="56"/>
      <c r="J136" s="56"/>
      <c r="K136" s="56"/>
    </row>
    <row r="137" spans="1:11" s="57" customFormat="1" ht="12.75">
      <c r="A137" s="15" t="s">
        <v>1150</v>
      </c>
      <c r="B137" s="15" t="s">
        <v>4004</v>
      </c>
      <c r="C137" s="15" t="s">
        <v>4004</v>
      </c>
      <c r="D137" s="15" t="s">
        <v>4243</v>
      </c>
      <c r="E137" s="16">
        <v>33267.45</v>
      </c>
      <c r="F137" s="16">
        <v>33267.45</v>
      </c>
      <c r="G137" s="18">
        <v>0</v>
      </c>
      <c r="H137" s="56"/>
      <c r="I137" s="56"/>
      <c r="J137" s="56"/>
      <c r="K137" s="56"/>
    </row>
    <row r="138" spans="1:11" s="57" customFormat="1" ht="12.75">
      <c r="A138" s="15" t="s">
        <v>1150</v>
      </c>
      <c r="B138" s="15" t="s">
        <v>4185</v>
      </c>
      <c r="C138" s="15" t="s">
        <v>4185</v>
      </c>
      <c r="D138" s="15" t="s">
        <v>4244</v>
      </c>
      <c r="E138" s="16">
        <v>3500</v>
      </c>
      <c r="F138" s="16">
        <v>3500</v>
      </c>
      <c r="G138" s="18">
        <v>0</v>
      </c>
      <c r="H138" s="56"/>
      <c r="I138" s="56"/>
      <c r="J138" s="56"/>
      <c r="K138" s="56"/>
    </row>
    <row r="139" spans="1:11" s="57" customFormat="1" ht="12.75">
      <c r="A139" s="15" t="s">
        <v>1150</v>
      </c>
      <c r="B139" s="15" t="s">
        <v>4006</v>
      </c>
      <c r="C139" s="15" t="s">
        <v>4006</v>
      </c>
      <c r="D139" s="15" t="s">
        <v>4245</v>
      </c>
      <c r="E139" s="16">
        <v>20000</v>
      </c>
      <c r="F139" s="16">
        <v>20000</v>
      </c>
      <c r="G139" s="18">
        <v>0</v>
      </c>
      <c r="H139" s="56"/>
      <c r="I139" s="56"/>
      <c r="J139" s="56"/>
      <c r="K139" s="56"/>
    </row>
    <row r="140" spans="1:11" s="57" customFormat="1" ht="12.75">
      <c r="A140" s="15" t="s">
        <v>1150</v>
      </c>
      <c r="B140" s="15" t="s">
        <v>4008</v>
      </c>
      <c r="C140" s="15" t="s">
        <v>4008</v>
      </c>
      <c r="D140" s="15" t="s">
        <v>4246</v>
      </c>
      <c r="E140" s="16">
        <v>3500</v>
      </c>
      <c r="F140" s="16">
        <v>3500</v>
      </c>
      <c r="G140" s="18">
        <v>0</v>
      </c>
      <c r="H140" s="56"/>
      <c r="I140" s="56"/>
      <c r="J140" s="56"/>
      <c r="K140" s="56"/>
    </row>
    <row r="141" spans="1:11" s="57" customFormat="1" ht="12.75">
      <c r="A141" s="15" t="s">
        <v>1150</v>
      </c>
      <c r="B141" s="15" t="s">
        <v>4010</v>
      </c>
      <c r="C141" s="15" t="s">
        <v>4010</v>
      </c>
      <c r="D141" s="15" t="s">
        <v>4247</v>
      </c>
      <c r="E141" s="16">
        <v>8000</v>
      </c>
      <c r="F141" s="16">
        <v>8000</v>
      </c>
      <c r="G141" s="18">
        <v>0</v>
      </c>
      <c r="H141" s="56"/>
      <c r="I141" s="56"/>
      <c r="J141" s="56"/>
      <c r="K141" s="56"/>
    </row>
    <row r="142" spans="1:11" s="57" customFormat="1" ht="12.75">
      <c r="A142" s="15" t="s">
        <v>1150</v>
      </c>
      <c r="B142" s="15" t="s">
        <v>4012</v>
      </c>
      <c r="C142" s="15" t="s">
        <v>4012</v>
      </c>
      <c r="D142" s="15" t="s">
        <v>4248</v>
      </c>
      <c r="E142" s="16">
        <v>56175.99</v>
      </c>
      <c r="F142" s="16">
        <v>53675.99</v>
      </c>
      <c r="G142" s="16">
        <f>+E142-F142</f>
        <v>2500</v>
      </c>
      <c r="H142" s="56"/>
      <c r="I142" s="56"/>
      <c r="J142" s="56"/>
      <c r="K142" s="56"/>
    </row>
    <row r="143" spans="1:11" s="57" customFormat="1" ht="12.75">
      <c r="A143" s="15" t="s">
        <v>1150</v>
      </c>
      <c r="B143" s="15" t="s">
        <v>4018</v>
      </c>
      <c r="C143" s="15" t="s">
        <v>4018</v>
      </c>
      <c r="D143" s="15" t="s">
        <v>4249</v>
      </c>
      <c r="E143" s="16">
        <v>6502.99</v>
      </c>
      <c r="F143" s="16">
        <v>6502.99</v>
      </c>
      <c r="G143" s="18">
        <v>0</v>
      </c>
      <c r="H143" s="56"/>
      <c r="I143" s="56"/>
      <c r="J143" s="56"/>
      <c r="K143" s="56"/>
    </row>
    <row r="144" spans="1:11" s="57" customFormat="1" ht="12.75">
      <c r="A144" s="15" t="s">
        <v>1150</v>
      </c>
      <c r="B144" s="15" t="s">
        <v>4020</v>
      </c>
      <c r="C144" s="15" t="s">
        <v>4020</v>
      </c>
      <c r="D144" s="15" t="s">
        <v>4250</v>
      </c>
      <c r="E144" s="16">
        <v>2025</v>
      </c>
      <c r="F144" s="16">
        <v>2025</v>
      </c>
      <c r="G144" s="18">
        <v>0</v>
      </c>
      <c r="H144" s="56"/>
      <c r="I144" s="56"/>
      <c r="J144" s="56"/>
      <c r="K144" s="56"/>
    </row>
    <row r="145" spans="1:11" s="57" customFormat="1" ht="12.75">
      <c r="A145" s="15" t="s">
        <v>1150</v>
      </c>
      <c r="B145" s="15" t="s">
        <v>4022</v>
      </c>
      <c r="C145" s="15" t="s">
        <v>4022</v>
      </c>
      <c r="D145" s="15" t="s">
        <v>4251</v>
      </c>
      <c r="E145" s="16">
        <v>2004.85</v>
      </c>
      <c r="F145" s="16">
        <v>2004.85</v>
      </c>
      <c r="G145" s="18">
        <v>0</v>
      </c>
      <c r="H145" s="56"/>
      <c r="I145" s="56"/>
      <c r="J145" s="56"/>
      <c r="K145" s="56"/>
    </row>
    <row r="146" spans="1:11" s="57" customFormat="1" ht="12.75">
      <c r="A146" s="15" t="s">
        <v>1150</v>
      </c>
      <c r="B146" s="15" t="s">
        <v>4132</v>
      </c>
      <c r="C146" s="15" t="s">
        <v>4132</v>
      </c>
      <c r="D146" s="15" t="s">
        <v>4252</v>
      </c>
      <c r="E146" s="16">
        <v>18003</v>
      </c>
      <c r="F146" s="16">
        <v>18003</v>
      </c>
      <c r="G146" s="18">
        <v>0</v>
      </c>
      <c r="H146" s="56"/>
      <c r="I146" s="56"/>
      <c r="J146" s="56"/>
      <c r="K146" s="56"/>
    </row>
    <row r="147" spans="1:11" s="57" customFormat="1" ht="12.75">
      <c r="A147" s="15" t="s">
        <v>1150</v>
      </c>
      <c r="B147" s="15" t="s">
        <v>4134</v>
      </c>
      <c r="C147" s="15" t="s">
        <v>4134</v>
      </c>
      <c r="D147" s="15" t="s">
        <v>4253</v>
      </c>
      <c r="E147" s="16">
        <v>7460</v>
      </c>
      <c r="F147" s="16">
        <v>7460</v>
      </c>
      <c r="G147" s="18">
        <v>0</v>
      </c>
      <c r="H147" s="56"/>
      <c r="I147" s="56"/>
      <c r="J147" s="56"/>
      <c r="K147" s="56"/>
    </row>
    <row r="148" spans="1:11" s="57" customFormat="1" ht="12.75">
      <c r="A148" s="15" t="s">
        <v>1150</v>
      </c>
      <c r="B148" s="15" t="s">
        <v>4136</v>
      </c>
      <c r="C148" s="15" t="s">
        <v>4136</v>
      </c>
      <c r="D148" s="15" t="s">
        <v>4254</v>
      </c>
      <c r="E148" s="16">
        <v>5000</v>
      </c>
      <c r="F148" s="16">
        <v>5000</v>
      </c>
      <c r="G148" s="18">
        <v>0</v>
      </c>
      <c r="H148" s="56"/>
      <c r="I148" s="56"/>
      <c r="J148" s="56"/>
      <c r="K148" s="56"/>
    </row>
    <row r="149" spans="1:11" s="57" customFormat="1" ht="12.75">
      <c r="A149" s="15" t="s">
        <v>1150</v>
      </c>
      <c r="B149" s="15" t="s">
        <v>4138</v>
      </c>
      <c r="C149" s="15" t="s">
        <v>4138</v>
      </c>
      <c r="D149" s="15" t="s">
        <v>4255</v>
      </c>
      <c r="E149" s="16">
        <v>3000</v>
      </c>
      <c r="F149" s="16">
        <v>3000</v>
      </c>
      <c r="G149" s="18">
        <v>0</v>
      </c>
      <c r="H149" s="56"/>
      <c r="I149" s="56"/>
      <c r="J149" s="56"/>
      <c r="K149" s="56"/>
    </row>
    <row r="150" spans="1:11" s="57" customFormat="1" ht="12.75">
      <c r="A150" s="15" t="s">
        <v>1150</v>
      </c>
      <c r="B150" s="15" t="s">
        <v>4024</v>
      </c>
      <c r="C150" s="15" t="s">
        <v>4024</v>
      </c>
      <c r="D150" s="15" t="s">
        <v>4256</v>
      </c>
      <c r="E150" s="16">
        <v>32606</v>
      </c>
      <c r="F150" s="16">
        <v>32606</v>
      </c>
      <c r="G150" s="18">
        <v>0</v>
      </c>
      <c r="H150" s="56"/>
      <c r="I150" s="56"/>
      <c r="J150" s="56"/>
      <c r="K150" s="56"/>
    </row>
    <row r="151" spans="1:11" s="57" customFormat="1" ht="12.75">
      <c r="A151" s="15" t="s">
        <v>1150</v>
      </c>
      <c r="B151" s="15" t="s">
        <v>4026</v>
      </c>
      <c r="C151" s="15" t="s">
        <v>4026</v>
      </c>
      <c r="D151" s="15" t="s">
        <v>4257</v>
      </c>
      <c r="E151" s="16">
        <v>3500</v>
      </c>
      <c r="F151" s="16">
        <v>3500</v>
      </c>
      <c r="G151" s="18">
        <v>0</v>
      </c>
      <c r="H151" s="56"/>
      <c r="I151" s="56"/>
      <c r="J151" s="56"/>
      <c r="K151" s="56"/>
    </row>
    <row r="152" spans="1:11" s="57" customFormat="1" ht="12.75">
      <c r="A152" s="15" t="s">
        <v>1150</v>
      </c>
      <c r="B152" s="15" t="s">
        <v>4028</v>
      </c>
      <c r="C152" s="15" t="s">
        <v>4028</v>
      </c>
      <c r="D152" s="15" t="s">
        <v>4258</v>
      </c>
      <c r="E152" s="16">
        <v>6500</v>
      </c>
      <c r="F152" s="16">
        <v>6500</v>
      </c>
      <c r="G152" s="18">
        <v>0</v>
      </c>
      <c r="H152" s="56"/>
      <c r="I152" s="56"/>
      <c r="J152" s="56"/>
      <c r="K152" s="56"/>
    </row>
    <row r="153" spans="1:11" s="57" customFormat="1" ht="12.75">
      <c r="A153" s="15" t="s">
        <v>1150</v>
      </c>
      <c r="B153" s="15" t="s">
        <v>4030</v>
      </c>
      <c r="C153" s="15" t="s">
        <v>4030</v>
      </c>
      <c r="D153" s="15" t="s">
        <v>4259</v>
      </c>
      <c r="E153" s="16">
        <v>2000</v>
      </c>
      <c r="F153" s="16">
        <v>2000</v>
      </c>
      <c r="G153" s="18">
        <v>0</v>
      </c>
      <c r="H153" s="56"/>
      <c r="I153" s="56"/>
      <c r="J153" s="56"/>
      <c r="K153" s="56"/>
    </row>
    <row r="154" spans="1:11" s="57" customFormat="1" ht="12.75">
      <c r="A154" s="15" t="s">
        <v>1150</v>
      </c>
      <c r="B154" s="15" t="s">
        <v>4032</v>
      </c>
      <c r="C154" s="15" t="s">
        <v>4032</v>
      </c>
      <c r="D154" s="15" t="s">
        <v>4260</v>
      </c>
      <c r="E154" s="16">
        <v>2778</v>
      </c>
      <c r="F154" s="16">
        <v>2778</v>
      </c>
      <c r="G154" s="18">
        <v>0</v>
      </c>
      <c r="H154" s="56"/>
      <c r="I154" s="56"/>
      <c r="J154" s="56"/>
      <c r="K154" s="56"/>
    </row>
    <row r="155" spans="1:11" s="57" customFormat="1" ht="12.75">
      <c r="A155" s="15" t="s">
        <v>1150</v>
      </c>
      <c r="B155" s="15" t="s">
        <v>4034</v>
      </c>
      <c r="C155" s="15" t="s">
        <v>4034</v>
      </c>
      <c r="D155" s="15" t="s">
        <v>4261</v>
      </c>
      <c r="E155" s="16">
        <v>2608.7</v>
      </c>
      <c r="F155" s="16">
        <v>2608.7</v>
      </c>
      <c r="G155" s="18">
        <v>0</v>
      </c>
      <c r="H155" s="56"/>
      <c r="I155" s="56"/>
      <c r="J155" s="56"/>
      <c r="K155" s="56"/>
    </row>
    <row r="156" spans="1:11" s="57" customFormat="1" ht="12.75">
      <c r="A156" s="15" t="s">
        <v>1150</v>
      </c>
      <c r="B156" s="15" t="s">
        <v>4036</v>
      </c>
      <c r="C156" s="15" t="s">
        <v>4036</v>
      </c>
      <c r="D156" s="15" t="s">
        <v>4262</v>
      </c>
      <c r="E156" s="16">
        <v>3000</v>
      </c>
      <c r="F156" s="16">
        <v>3000</v>
      </c>
      <c r="G156" s="18">
        <v>0</v>
      </c>
      <c r="H156" s="56"/>
      <c r="I156" s="56"/>
      <c r="J156" s="56"/>
      <c r="K156" s="56"/>
    </row>
    <row r="157" spans="1:11" s="57" customFormat="1" ht="12.75">
      <c r="A157" s="15" t="s">
        <v>1150</v>
      </c>
      <c r="B157" s="15" t="s">
        <v>4263</v>
      </c>
      <c r="C157" s="15" t="s">
        <v>4263</v>
      </c>
      <c r="D157" s="15" t="s">
        <v>4264</v>
      </c>
      <c r="E157" s="16">
        <v>2000</v>
      </c>
      <c r="F157" s="16">
        <v>2000</v>
      </c>
      <c r="G157" s="18">
        <v>0</v>
      </c>
      <c r="H157" s="56"/>
      <c r="I157" s="56"/>
      <c r="J157" s="56"/>
      <c r="K157" s="56"/>
    </row>
    <row r="158" spans="1:11" s="57" customFormat="1" ht="12.75">
      <c r="A158" s="15" t="s">
        <v>1150</v>
      </c>
      <c r="B158" s="15" t="s">
        <v>4265</v>
      </c>
      <c r="C158" s="15" t="s">
        <v>4265</v>
      </c>
      <c r="D158" s="15" t="s">
        <v>4266</v>
      </c>
      <c r="E158" s="16">
        <v>5000</v>
      </c>
      <c r="F158" s="16">
        <v>5000</v>
      </c>
      <c r="G158" s="18">
        <v>0</v>
      </c>
      <c r="H158" s="56"/>
      <c r="I158" s="56"/>
      <c r="J158" s="56"/>
      <c r="K158" s="56"/>
    </row>
    <row r="159" spans="1:11" s="57" customFormat="1" ht="12.75">
      <c r="A159" s="15" t="s">
        <v>1150</v>
      </c>
      <c r="B159" s="15" t="s">
        <v>4267</v>
      </c>
      <c r="C159" s="15" t="s">
        <v>4267</v>
      </c>
      <c r="D159" s="15" t="s">
        <v>4268</v>
      </c>
      <c r="E159" s="16">
        <v>5000</v>
      </c>
      <c r="F159" s="16">
        <v>5000</v>
      </c>
      <c r="G159" s="18">
        <v>0</v>
      </c>
      <c r="H159" s="56"/>
      <c r="I159" s="56"/>
      <c r="J159" s="56"/>
      <c r="K159" s="56"/>
    </row>
    <row r="160" spans="1:11" s="57" customFormat="1" ht="12.75">
      <c r="A160" s="15" t="s">
        <v>1150</v>
      </c>
      <c r="B160" s="15" t="s">
        <v>4269</v>
      </c>
      <c r="C160" s="15" t="s">
        <v>4269</v>
      </c>
      <c r="D160" s="15" t="s">
        <v>4270</v>
      </c>
      <c r="E160" s="16">
        <v>3000</v>
      </c>
      <c r="F160" s="16">
        <v>3000</v>
      </c>
      <c r="G160" s="18">
        <v>0</v>
      </c>
      <c r="H160" s="56"/>
      <c r="I160" s="56"/>
      <c r="J160" s="56"/>
      <c r="K160" s="56"/>
    </row>
    <row r="161" spans="1:11" s="57" customFormat="1" ht="12.75">
      <c r="A161" s="15" t="s">
        <v>1150</v>
      </c>
      <c r="B161" s="15" t="s">
        <v>4271</v>
      </c>
      <c r="C161" s="15" t="s">
        <v>4271</v>
      </c>
      <c r="D161" s="15" t="s">
        <v>4272</v>
      </c>
      <c r="E161" s="16">
        <v>5000</v>
      </c>
      <c r="F161" s="16">
        <v>5000</v>
      </c>
      <c r="G161" s="18">
        <v>0</v>
      </c>
      <c r="H161" s="56"/>
      <c r="I161" s="56"/>
      <c r="J161" s="56"/>
      <c r="K161" s="56"/>
    </row>
    <row r="162" spans="1:11" s="57" customFormat="1" ht="12.75">
      <c r="A162" s="15" t="s">
        <v>1150</v>
      </c>
      <c r="B162" s="15" t="s">
        <v>4273</v>
      </c>
      <c r="C162" s="15" t="s">
        <v>4273</v>
      </c>
      <c r="D162" s="15" t="s">
        <v>4274</v>
      </c>
      <c r="E162" s="16">
        <v>3000</v>
      </c>
      <c r="F162" s="16">
        <v>3000</v>
      </c>
      <c r="G162" s="18">
        <v>0</v>
      </c>
      <c r="H162" s="56"/>
      <c r="I162" s="56"/>
      <c r="J162" s="56"/>
      <c r="K162" s="56"/>
    </row>
    <row r="163" spans="1:11" s="57" customFormat="1" ht="12.75">
      <c r="A163" s="15" t="s">
        <v>1150</v>
      </c>
      <c r="B163" s="15" t="s">
        <v>4275</v>
      </c>
      <c r="C163" s="15" t="s">
        <v>4275</v>
      </c>
      <c r="D163" s="15" t="s">
        <v>4276</v>
      </c>
      <c r="E163" s="16">
        <v>84</v>
      </c>
      <c r="F163" s="16">
        <v>84</v>
      </c>
      <c r="G163" s="18">
        <v>0</v>
      </c>
      <c r="H163" s="56"/>
      <c r="I163" s="56"/>
      <c r="J163" s="56"/>
      <c r="K163" s="56"/>
    </row>
    <row r="164" spans="1:11" s="57" customFormat="1" ht="12.75">
      <c r="A164" s="15" t="s">
        <v>1150</v>
      </c>
      <c r="B164" s="15" t="s">
        <v>4277</v>
      </c>
      <c r="C164" s="15" t="s">
        <v>4277</v>
      </c>
      <c r="D164" s="15" t="s">
        <v>4278</v>
      </c>
      <c r="E164" s="16">
        <v>32.75</v>
      </c>
      <c r="F164" s="16">
        <v>32.75</v>
      </c>
      <c r="G164" s="18">
        <v>0</v>
      </c>
      <c r="H164" s="56"/>
      <c r="I164" s="56"/>
      <c r="J164" s="56"/>
      <c r="K164" s="56"/>
    </row>
    <row r="165" spans="1:11" s="57" customFormat="1" ht="12.75">
      <c r="A165" s="15" t="s">
        <v>1150</v>
      </c>
      <c r="B165" s="15" t="s">
        <v>4279</v>
      </c>
      <c r="C165" s="15" t="s">
        <v>4279</v>
      </c>
      <c r="D165" s="15" t="s">
        <v>4280</v>
      </c>
      <c r="E165" s="16">
        <v>5000</v>
      </c>
      <c r="F165" s="16">
        <v>5000</v>
      </c>
      <c r="G165" s="18">
        <v>0</v>
      </c>
      <c r="H165" s="56"/>
      <c r="I165" s="56"/>
      <c r="J165" s="56"/>
      <c r="K165" s="56"/>
    </row>
    <row r="166" spans="1:11" s="57" customFormat="1" ht="12.75">
      <c r="A166" s="15" t="s">
        <v>1150</v>
      </c>
      <c r="B166" s="15" t="s">
        <v>4281</v>
      </c>
      <c r="C166" s="15" t="s">
        <v>4281</v>
      </c>
      <c r="D166" s="15" t="s">
        <v>4282</v>
      </c>
      <c r="E166" s="16">
        <v>3000</v>
      </c>
      <c r="F166" s="16">
        <v>3000</v>
      </c>
      <c r="G166" s="18">
        <v>0</v>
      </c>
      <c r="H166" s="56"/>
      <c r="I166" s="56"/>
      <c r="J166" s="56"/>
      <c r="K166" s="56"/>
    </row>
    <row r="167" spans="1:11" s="57" customFormat="1" ht="12.75">
      <c r="A167" s="15" t="s">
        <v>1150</v>
      </c>
      <c r="B167" s="15" t="s">
        <v>4283</v>
      </c>
      <c r="C167" s="15" t="s">
        <v>4283</v>
      </c>
      <c r="D167" s="15" t="s">
        <v>4284</v>
      </c>
      <c r="E167" s="16">
        <v>3000</v>
      </c>
      <c r="F167" s="16">
        <v>3000</v>
      </c>
      <c r="G167" s="18">
        <v>0</v>
      </c>
      <c r="H167" s="56"/>
      <c r="I167" s="56"/>
      <c r="J167" s="56"/>
      <c r="K167" s="56"/>
    </row>
    <row r="168" spans="1:11" s="57" customFormat="1" ht="12.75">
      <c r="A168" s="15" t="s">
        <v>1150</v>
      </c>
      <c r="B168" s="15" t="s">
        <v>4285</v>
      </c>
      <c r="C168" s="15" t="s">
        <v>4285</v>
      </c>
      <c r="D168" s="15" t="s">
        <v>4286</v>
      </c>
      <c r="E168" s="16">
        <v>4500</v>
      </c>
      <c r="F168" s="16">
        <v>2155.55</v>
      </c>
      <c r="G168" s="16">
        <f>+E168-F168</f>
        <v>2344.45</v>
      </c>
      <c r="H168" s="56"/>
      <c r="I168" s="56"/>
      <c r="J168" s="56"/>
      <c r="K168" s="56"/>
    </row>
    <row r="169" spans="1:11" s="57" customFormat="1" ht="12.75">
      <c r="A169" s="15" t="s">
        <v>1150</v>
      </c>
      <c r="B169" s="15" t="s">
        <v>4287</v>
      </c>
      <c r="C169" s="15" t="s">
        <v>4287</v>
      </c>
      <c r="D169" s="15" t="s">
        <v>4288</v>
      </c>
      <c r="E169" s="16">
        <v>2759</v>
      </c>
      <c r="F169" s="16">
        <v>2759</v>
      </c>
      <c r="G169" s="18">
        <v>0</v>
      </c>
      <c r="H169" s="56"/>
      <c r="I169" s="56"/>
      <c r="J169" s="56"/>
      <c r="K169" s="56"/>
    </row>
    <row r="170" spans="1:11" s="57" customFormat="1" ht="12.75">
      <c r="A170" s="15" t="s">
        <v>1150</v>
      </c>
      <c r="B170" s="15" t="s">
        <v>4289</v>
      </c>
      <c r="C170" s="15" t="s">
        <v>4289</v>
      </c>
      <c r="D170" s="15" t="s">
        <v>4290</v>
      </c>
      <c r="E170" s="16">
        <v>174.92</v>
      </c>
      <c r="F170" s="16">
        <v>174.92</v>
      </c>
      <c r="G170" s="18">
        <v>0</v>
      </c>
      <c r="H170" s="56"/>
      <c r="I170" s="56"/>
      <c r="J170" s="56"/>
      <c r="K170" s="56"/>
    </row>
    <row r="171" spans="1:11" s="57" customFormat="1" ht="12.75">
      <c r="A171" s="15" t="s">
        <v>1150</v>
      </c>
      <c r="B171" s="15" t="s">
        <v>4291</v>
      </c>
      <c r="C171" s="15" t="s">
        <v>4291</v>
      </c>
      <c r="D171" s="15" t="s">
        <v>4292</v>
      </c>
      <c r="E171" s="16">
        <v>39.6</v>
      </c>
      <c r="F171" s="16">
        <v>39.6</v>
      </c>
      <c r="G171" s="18">
        <v>0</v>
      </c>
      <c r="H171" s="56"/>
      <c r="I171" s="56"/>
      <c r="J171" s="56"/>
      <c r="K171" s="56"/>
    </row>
    <row r="172" spans="1:11" s="57" customFormat="1" ht="12.75">
      <c r="A172" s="15" t="s">
        <v>1150</v>
      </c>
      <c r="B172" s="15" t="s">
        <v>4293</v>
      </c>
      <c r="C172" s="15" t="s">
        <v>4293</v>
      </c>
      <c r="D172" s="15" t="s">
        <v>4294</v>
      </c>
      <c r="E172" s="16">
        <v>2500</v>
      </c>
      <c r="F172" s="16">
        <v>2500</v>
      </c>
      <c r="G172" s="18">
        <v>0</v>
      </c>
      <c r="H172" s="56"/>
      <c r="I172" s="56"/>
      <c r="J172" s="56"/>
      <c r="K172" s="56"/>
    </row>
    <row r="173" spans="1:11" s="57" customFormat="1" ht="12.75">
      <c r="A173" s="15"/>
      <c r="B173" s="15"/>
      <c r="C173" s="15"/>
      <c r="D173" s="21" t="s">
        <v>3886</v>
      </c>
      <c r="E173" s="50">
        <f>SUM(E127:E172)</f>
        <v>482455.2199999999</v>
      </c>
      <c r="F173" s="50">
        <f>SUM(F127:F172)</f>
        <v>472610.7699999999</v>
      </c>
      <c r="G173" s="50">
        <f>SUM(G127:G172)</f>
        <v>9844.45</v>
      </c>
      <c r="H173" s="56"/>
      <c r="I173" s="56"/>
      <c r="J173" s="56"/>
      <c r="K173" s="56"/>
    </row>
    <row r="174" spans="1:11" s="57" customFormat="1" ht="12.75">
      <c r="A174" s="15" t="s">
        <v>1188</v>
      </c>
      <c r="B174" s="15" t="s">
        <v>3852</v>
      </c>
      <c r="C174" s="15" t="s">
        <v>3852</v>
      </c>
      <c r="D174" s="15" t="s">
        <v>4295</v>
      </c>
      <c r="E174" s="34">
        <v>25838.78</v>
      </c>
      <c r="F174" s="34">
        <v>25838.78</v>
      </c>
      <c r="G174" s="34">
        <f>+E174-F174</f>
        <v>0</v>
      </c>
      <c r="H174" s="56"/>
      <c r="I174" s="56"/>
      <c r="J174" s="56"/>
      <c r="K174" s="56"/>
    </row>
    <row r="175" spans="1:11" s="57" customFormat="1" ht="12.75">
      <c r="A175" s="15" t="s">
        <v>1188</v>
      </c>
      <c r="B175" s="15" t="s">
        <v>3859</v>
      </c>
      <c r="C175" s="15" t="s">
        <v>3859</v>
      </c>
      <c r="D175" s="15" t="s">
        <v>4296</v>
      </c>
      <c r="E175" s="16">
        <v>56210.02</v>
      </c>
      <c r="F175" s="16">
        <v>56210.02</v>
      </c>
      <c r="G175" s="18">
        <v>0</v>
      </c>
      <c r="H175" s="56"/>
      <c r="I175" s="56"/>
      <c r="J175" s="56"/>
      <c r="K175" s="56"/>
    </row>
    <row r="176" spans="1:11" s="57" customFormat="1" ht="12.75">
      <c r="A176" s="15" t="s">
        <v>1188</v>
      </c>
      <c r="B176" s="15" t="s">
        <v>3863</v>
      </c>
      <c r="C176" s="15" t="s">
        <v>3863</v>
      </c>
      <c r="D176" s="15" t="s">
        <v>4297</v>
      </c>
      <c r="E176" s="16">
        <v>24218.33</v>
      </c>
      <c r="F176" s="16">
        <v>24218.33</v>
      </c>
      <c r="G176" s="18">
        <v>0</v>
      </c>
      <c r="H176" s="56"/>
      <c r="I176" s="56"/>
      <c r="J176" s="56"/>
      <c r="K176" s="56"/>
    </row>
    <row r="177" spans="1:11" s="57" customFormat="1" ht="12.75">
      <c r="A177" s="15" t="s">
        <v>1188</v>
      </c>
      <c r="B177" s="15" t="s">
        <v>4043</v>
      </c>
      <c r="C177" s="15" t="s">
        <v>4043</v>
      </c>
      <c r="D177" s="15" t="s">
        <v>4298</v>
      </c>
      <c r="E177" s="16">
        <v>33952.32</v>
      </c>
      <c r="F177" s="16">
        <v>33952.32</v>
      </c>
      <c r="G177" s="18">
        <v>0</v>
      </c>
      <c r="H177" s="56"/>
      <c r="I177" s="56"/>
      <c r="J177" s="56"/>
      <c r="K177" s="56"/>
    </row>
    <row r="178" spans="1:11" s="57" customFormat="1" ht="12.75">
      <c r="A178" s="15" t="s">
        <v>1188</v>
      </c>
      <c r="B178" s="15" t="s">
        <v>3875</v>
      </c>
      <c r="C178" s="15" t="s">
        <v>3875</v>
      </c>
      <c r="D178" s="15" t="s">
        <v>4299</v>
      </c>
      <c r="E178" s="16">
        <v>29361.42</v>
      </c>
      <c r="F178" s="16">
        <v>29361.42</v>
      </c>
      <c r="G178" s="18">
        <v>0</v>
      </c>
      <c r="H178" s="56"/>
      <c r="I178" s="56"/>
      <c r="J178" s="56"/>
      <c r="K178" s="56"/>
    </row>
    <row r="179" spans="1:11" s="57" customFormat="1" ht="12.75">
      <c r="A179" s="15" t="s">
        <v>1188</v>
      </c>
      <c r="B179" s="15" t="s">
        <v>3877</v>
      </c>
      <c r="C179" s="15" t="s">
        <v>3877</v>
      </c>
      <c r="D179" s="15" t="s">
        <v>4300</v>
      </c>
      <c r="E179" s="16">
        <v>3196.2</v>
      </c>
      <c r="F179" s="16">
        <v>3196.2</v>
      </c>
      <c r="G179" s="18">
        <v>0</v>
      </c>
      <c r="H179" s="56"/>
      <c r="I179" s="56"/>
      <c r="J179" s="56"/>
      <c r="K179" s="56"/>
    </row>
    <row r="180" spans="1:11" s="57" customFormat="1" ht="12.75">
      <c r="A180" s="15"/>
      <c r="B180" s="15"/>
      <c r="C180" s="15"/>
      <c r="D180" s="21" t="s">
        <v>3886</v>
      </c>
      <c r="E180" s="50">
        <f>SUM(E174:E179)</f>
        <v>172777.07</v>
      </c>
      <c r="F180" s="50">
        <f>SUM(F174:F179)</f>
        <v>172777.07</v>
      </c>
      <c r="G180" s="50">
        <f>SUM(G174:G179)</f>
        <v>0</v>
      </c>
      <c r="H180" s="56"/>
      <c r="I180" s="56"/>
      <c r="J180" s="56"/>
      <c r="K180" s="56"/>
    </row>
    <row r="181" spans="1:11" s="57" customFormat="1" ht="12.75">
      <c r="A181" s="15" t="s">
        <v>1193</v>
      </c>
      <c r="B181" s="15" t="s">
        <v>3854</v>
      </c>
      <c r="C181" s="15" t="s">
        <v>3854</v>
      </c>
      <c r="D181" s="15" t="s">
        <v>4357</v>
      </c>
      <c r="E181" s="34">
        <v>99.99</v>
      </c>
      <c r="F181" s="34">
        <v>99.99</v>
      </c>
      <c r="G181" s="34">
        <f>+E181-F181</f>
        <v>0</v>
      </c>
      <c r="H181" s="56"/>
      <c r="I181" s="56"/>
      <c r="J181" s="56"/>
      <c r="K181" s="56"/>
    </row>
    <row r="182" spans="1:11" s="57" customFormat="1" ht="12.75">
      <c r="A182" s="15" t="s">
        <v>1193</v>
      </c>
      <c r="B182" s="15" t="s">
        <v>3856</v>
      </c>
      <c r="C182" s="15" t="s">
        <v>3856</v>
      </c>
      <c r="D182" s="15" t="s">
        <v>4358</v>
      </c>
      <c r="E182" s="16">
        <v>8000</v>
      </c>
      <c r="F182" s="16">
        <v>8000</v>
      </c>
      <c r="G182" s="18">
        <v>0</v>
      </c>
      <c r="H182" s="56"/>
      <c r="I182" s="56"/>
      <c r="J182" s="56"/>
      <c r="K182" s="56"/>
    </row>
    <row r="183" spans="1:11" s="57" customFormat="1" ht="12.75">
      <c r="A183" s="15" t="s">
        <v>1193</v>
      </c>
      <c r="B183" s="15" t="s">
        <v>3861</v>
      </c>
      <c r="C183" s="15" t="s">
        <v>3861</v>
      </c>
      <c r="D183" s="15" t="s">
        <v>4359</v>
      </c>
      <c r="E183" s="16">
        <v>205655.1</v>
      </c>
      <c r="F183" s="16">
        <v>65862.39</v>
      </c>
      <c r="G183" s="16">
        <f>+E183-F183</f>
        <v>139792.71000000002</v>
      </c>
      <c r="H183" s="56"/>
      <c r="I183" s="56"/>
      <c r="J183" s="56"/>
      <c r="K183" s="56"/>
    </row>
    <row r="184" spans="1:11" s="57" customFormat="1" ht="12.75">
      <c r="A184" s="15" t="s">
        <v>1193</v>
      </c>
      <c r="B184" s="15" t="s">
        <v>4043</v>
      </c>
      <c r="C184" s="15" t="s">
        <v>4043</v>
      </c>
      <c r="D184" s="15" t="s">
        <v>4360</v>
      </c>
      <c r="E184" s="16">
        <v>4000</v>
      </c>
      <c r="F184" s="16">
        <v>4000</v>
      </c>
      <c r="G184" s="18">
        <v>0</v>
      </c>
      <c r="H184" s="56"/>
      <c r="I184" s="56"/>
      <c r="J184" s="56"/>
      <c r="K184" s="56"/>
    </row>
    <row r="185" spans="1:11" s="57" customFormat="1" ht="12.75">
      <c r="A185" s="15" t="s">
        <v>1193</v>
      </c>
      <c r="B185" s="15" t="s">
        <v>3867</v>
      </c>
      <c r="C185" s="15" t="s">
        <v>3867</v>
      </c>
      <c r="D185" s="15" t="s">
        <v>4361</v>
      </c>
      <c r="E185" s="16">
        <v>24000</v>
      </c>
      <c r="F185" s="16">
        <v>24000</v>
      </c>
      <c r="G185" s="18">
        <v>0</v>
      </c>
      <c r="H185" s="56"/>
      <c r="I185" s="56"/>
      <c r="J185" s="56"/>
      <c r="K185" s="56"/>
    </row>
    <row r="186" spans="1:11" s="57" customFormat="1" ht="12.75">
      <c r="A186" s="15" t="s">
        <v>1193</v>
      </c>
      <c r="B186" s="15" t="s">
        <v>3871</v>
      </c>
      <c r="C186" s="15" t="s">
        <v>3871</v>
      </c>
      <c r="D186" s="15" t="s">
        <v>4362</v>
      </c>
      <c r="E186" s="16">
        <v>1520</v>
      </c>
      <c r="F186" s="16">
        <v>1520</v>
      </c>
      <c r="G186" s="18">
        <v>0</v>
      </c>
      <c r="H186" s="56"/>
      <c r="I186" s="56"/>
      <c r="J186" s="56"/>
      <c r="K186" s="56"/>
    </row>
    <row r="187" spans="1:11" s="57" customFormat="1" ht="12.75">
      <c r="A187" s="15"/>
      <c r="B187" s="15"/>
      <c r="C187" s="15"/>
      <c r="D187" s="21" t="s">
        <v>3886</v>
      </c>
      <c r="E187" s="50">
        <f>SUM(E181:E186)</f>
        <v>243275.09</v>
      </c>
      <c r="F187" s="50">
        <f>SUM(F181:F186)</f>
        <v>103482.38</v>
      </c>
      <c r="G187" s="50">
        <f>SUM(G181:G186)</f>
        <v>139792.71000000002</v>
      </c>
      <c r="H187" s="56"/>
      <c r="I187" s="56"/>
      <c r="J187" s="56"/>
      <c r="K187" s="56"/>
    </row>
    <row r="188" spans="1:11" s="57" customFormat="1" ht="12.75">
      <c r="A188" s="15" t="s">
        <v>1138</v>
      </c>
      <c r="B188" s="15" t="s">
        <v>3998</v>
      </c>
      <c r="C188" s="15" t="s">
        <v>3998</v>
      </c>
      <c r="D188" s="15" t="s">
        <v>4393</v>
      </c>
      <c r="E188" s="34">
        <v>23685.37</v>
      </c>
      <c r="F188" s="34">
        <v>0</v>
      </c>
      <c r="G188" s="34">
        <f>+E188-F188</f>
        <v>23685.37</v>
      </c>
      <c r="H188" s="56"/>
      <c r="I188" s="56"/>
      <c r="J188" s="56"/>
      <c r="K188" s="56"/>
    </row>
    <row r="189" spans="1:11" s="57" customFormat="1" ht="12.75">
      <c r="A189" s="15"/>
      <c r="B189" s="15"/>
      <c r="C189" s="15"/>
      <c r="D189" s="21" t="s">
        <v>3886</v>
      </c>
      <c r="E189" s="50">
        <f>SUM(E188:E188)</f>
        <v>23685.37</v>
      </c>
      <c r="F189" s="50">
        <f>SUM(F188:F188)</f>
        <v>0</v>
      </c>
      <c r="G189" s="50">
        <f>SUM(G188:G188)</f>
        <v>23685.37</v>
      </c>
      <c r="H189" s="56"/>
      <c r="I189" s="56"/>
      <c r="J189" s="56"/>
      <c r="K189" s="56"/>
    </row>
    <row r="190" spans="1:11" s="57" customFormat="1" ht="12.75">
      <c r="A190" s="15" t="s">
        <v>1140</v>
      </c>
      <c r="B190" s="15" t="s">
        <v>4312</v>
      </c>
      <c r="C190" s="15" t="s">
        <v>4312</v>
      </c>
      <c r="D190" s="15" t="s">
        <v>4401</v>
      </c>
      <c r="E190" s="34">
        <v>2500</v>
      </c>
      <c r="F190" s="34">
        <v>2500</v>
      </c>
      <c r="G190" s="34">
        <f>+E190-F190</f>
        <v>0</v>
      </c>
      <c r="H190" s="56"/>
      <c r="I190" s="56"/>
      <c r="J190" s="56"/>
      <c r="K190" s="56"/>
    </row>
    <row r="191" spans="1:11" s="57" customFormat="1" ht="12.75">
      <c r="A191" s="15"/>
      <c r="B191" s="15"/>
      <c r="C191" s="15"/>
      <c r="D191" s="21" t="s">
        <v>3886</v>
      </c>
      <c r="E191" s="50">
        <f>SUM(E190:E190)</f>
        <v>2500</v>
      </c>
      <c r="F191" s="50">
        <f>SUM(F190:F190)</f>
        <v>2500</v>
      </c>
      <c r="G191" s="50">
        <f>SUM(G190:G190)</f>
        <v>0</v>
      </c>
      <c r="H191" s="56"/>
      <c r="I191" s="56"/>
      <c r="J191" s="56"/>
      <c r="K191" s="56"/>
    </row>
    <row r="192" spans="1:11" s="57" customFormat="1" ht="12.75">
      <c r="A192" s="15" t="s">
        <v>1141</v>
      </c>
      <c r="B192" s="15" t="s">
        <v>3854</v>
      </c>
      <c r="C192" s="15" t="s">
        <v>3854</v>
      </c>
      <c r="D192" s="15" t="s">
        <v>4404</v>
      </c>
      <c r="E192" s="34">
        <v>2000</v>
      </c>
      <c r="F192" s="34">
        <v>2000</v>
      </c>
      <c r="G192" s="34">
        <f>+E192-F192</f>
        <v>0</v>
      </c>
      <c r="H192" s="56"/>
      <c r="I192" s="56"/>
      <c r="J192" s="56"/>
      <c r="K192" s="56"/>
    </row>
    <row r="193" spans="1:11" s="57" customFormat="1" ht="12.75">
      <c r="A193" s="15" t="s">
        <v>1141</v>
      </c>
      <c r="B193" s="15" t="s">
        <v>3878</v>
      </c>
      <c r="C193" s="15" t="s">
        <v>3878</v>
      </c>
      <c r="D193" s="15" t="s">
        <v>4413</v>
      </c>
      <c r="E193" s="16">
        <v>20000</v>
      </c>
      <c r="F193" s="16">
        <v>20000</v>
      </c>
      <c r="G193" s="18">
        <v>0</v>
      </c>
      <c r="H193" s="56"/>
      <c r="I193" s="56"/>
      <c r="J193" s="56"/>
      <c r="K193" s="56"/>
    </row>
    <row r="194" spans="1:11" s="57" customFormat="1" ht="12.75">
      <c r="A194" s="15" t="s">
        <v>1141</v>
      </c>
      <c r="B194" s="15" t="s">
        <v>4008</v>
      </c>
      <c r="C194" s="15" t="s">
        <v>4008</v>
      </c>
      <c r="D194" s="15" t="s">
        <v>4427</v>
      </c>
      <c r="E194" s="16">
        <v>25379.76</v>
      </c>
      <c r="F194" s="16">
        <v>25379.76</v>
      </c>
      <c r="G194" s="18">
        <v>0</v>
      </c>
      <c r="H194" s="56"/>
      <c r="I194" s="56"/>
      <c r="J194" s="56"/>
      <c r="K194" s="56"/>
    </row>
    <row r="195" spans="1:11" s="57" customFormat="1" ht="12.75">
      <c r="A195" s="15" t="s">
        <v>1141</v>
      </c>
      <c r="B195" s="15" t="s">
        <v>4024</v>
      </c>
      <c r="C195" s="15" t="s">
        <v>4024</v>
      </c>
      <c r="D195" s="15" t="s">
        <v>4436</v>
      </c>
      <c r="E195" s="16">
        <v>8000</v>
      </c>
      <c r="F195" s="16">
        <v>8000</v>
      </c>
      <c r="G195" s="18">
        <v>0</v>
      </c>
      <c r="H195" s="56"/>
      <c r="I195" s="56"/>
      <c r="J195" s="56"/>
      <c r="K195" s="56"/>
    </row>
    <row r="196" spans="1:11" s="57" customFormat="1" ht="12.75">
      <c r="A196" s="15" t="s">
        <v>1141</v>
      </c>
      <c r="B196" s="15" t="s">
        <v>4277</v>
      </c>
      <c r="C196" s="15" t="s">
        <v>4277</v>
      </c>
      <c r="D196" s="15" t="s">
        <v>4446</v>
      </c>
      <c r="E196" s="16">
        <v>144085.73</v>
      </c>
      <c r="F196" s="16">
        <v>144085.73</v>
      </c>
      <c r="G196" s="18">
        <v>0</v>
      </c>
      <c r="H196" s="56"/>
      <c r="I196" s="56"/>
      <c r="J196" s="56"/>
      <c r="K196" s="56"/>
    </row>
    <row r="197" spans="1:11" s="57" customFormat="1" ht="12.75">
      <c r="A197" s="15" t="s">
        <v>1141</v>
      </c>
      <c r="B197" s="15" t="s">
        <v>4279</v>
      </c>
      <c r="C197" s="15" t="s">
        <v>4279</v>
      </c>
      <c r="D197" s="15" t="s">
        <v>4447</v>
      </c>
      <c r="E197" s="16">
        <v>12265.46</v>
      </c>
      <c r="F197" s="16">
        <v>12265.46</v>
      </c>
      <c r="G197" s="18">
        <v>0</v>
      </c>
      <c r="H197" s="56"/>
      <c r="I197" s="56"/>
      <c r="J197" s="56"/>
      <c r="K197" s="56"/>
    </row>
    <row r="198" spans="1:11" s="57" customFormat="1" ht="12.75">
      <c r="A198" s="15" t="s">
        <v>1141</v>
      </c>
      <c r="B198" s="15" t="s">
        <v>4281</v>
      </c>
      <c r="C198" s="15" t="s">
        <v>4281</v>
      </c>
      <c r="D198" s="15" t="s">
        <v>4448</v>
      </c>
      <c r="E198" s="16">
        <v>8655</v>
      </c>
      <c r="F198" s="16">
        <v>8655</v>
      </c>
      <c r="G198" s="18">
        <v>0</v>
      </c>
      <c r="H198" s="56"/>
      <c r="I198" s="56"/>
      <c r="J198" s="56"/>
      <c r="K198" s="56"/>
    </row>
    <row r="199" spans="1:11" s="57" customFormat="1" ht="12.75">
      <c r="A199" s="15" t="s">
        <v>1141</v>
      </c>
      <c r="B199" s="15" t="s">
        <v>4293</v>
      </c>
      <c r="C199" s="15" t="s">
        <v>4293</v>
      </c>
      <c r="D199" s="15" t="s">
        <v>4449</v>
      </c>
      <c r="E199" s="16">
        <v>8000</v>
      </c>
      <c r="F199" s="16">
        <v>8000</v>
      </c>
      <c r="G199" s="18">
        <v>0</v>
      </c>
      <c r="H199" s="56"/>
      <c r="I199" s="56"/>
      <c r="J199" s="56"/>
      <c r="K199" s="56"/>
    </row>
    <row r="200" spans="1:11" s="57" customFormat="1" ht="12.75">
      <c r="A200" s="15" t="s">
        <v>1141</v>
      </c>
      <c r="B200" s="15" t="s">
        <v>4450</v>
      </c>
      <c r="C200" s="15" t="s">
        <v>4450</v>
      </c>
      <c r="D200" s="15" t="s">
        <v>4451</v>
      </c>
      <c r="E200" s="16">
        <v>5000</v>
      </c>
      <c r="F200" s="16">
        <v>5000</v>
      </c>
      <c r="G200" s="18">
        <v>0</v>
      </c>
      <c r="H200" s="56"/>
      <c r="I200" s="56"/>
      <c r="J200" s="56"/>
      <c r="K200" s="56"/>
    </row>
    <row r="201" spans="1:11" s="57" customFormat="1" ht="12.75">
      <c r="A201" s="15" t="s">
        <v>1141</v>
      </c>
      <c r="B201" s="15" t="s">
        <v>4452</v>
      </c>
      <c r="C201" s="15" t="s">
        <v>4452</v>
      </c>
      <c r="D201" s="15" t="s">
        <v>4453</v>
      </c>
      <c r="E201" s="16">
        <v>12765.33</v>
      </c>
      <c r="F201" s="16">
        <v>12765.33</v>
      </c>
      <c r="G201" s="18">
        <v>0</v>
      </c>
      <c r="H201" s="56"/>
      <c r="I201" s="56"/>
      <c r="J201" s="56"/>
      <c r="K201" s="56"/>
    </row>
    <row r="202" spans="1:11" s="57" customFormat="1" ht="12.75">
      <c r="A202" s="15" t="s">
        <v>1141</v>
      </c>
      <c r="B202" s="15" t="s">
        <v>4454</v>
      </c>
      <c r="C202" s="15" t="s">
        <v>4454</v>
      </c>
      <c r="D202" s="15" t="s">
        <v>4455</v>
      </c>
      <c r="E202" s="16">
        <v>49.96</v>
      </c>
      <c r="F202" s="16">
        <v>49.96</v>
      </c>
      <c r="G202" s="18">
        <v>0</v>
      </c>
      <c r="H202" s="56"/>
      <c r="I202" s="56"/>
      <c r="J202" s="56"/>
      <c r="K202" s="56"/>
    </row>
    <row r="203" spans="1:11" s="57" customFormat="1" ht="12.75">
      <c r="A203" s="15" t="s">
        <v>1141</v>
      </c>
      <c r="B203" s="15" t="s">
        <v>4456</v>
      </c>
      <c r="C203" s="15" t="s">
        <v>4456</v>
      </c>
      <c r="D203" s="15" t="s">
        <v>4457</v>
      </c>
      <c r="E203" s="16">
        <v>2500</v>
      </c>
      <c r="F203" s="16">
        <v>2500</v>
      </c>
      <c r="G203" s="18">
        <v>0</v>
      </c>
      <c r="H203" s="56"/>
      <c r="I203" s="56"/>
      <c r="J203" s="56"/>
      <c r="K203" s="56"/>
    </row>
    <row r="204" spans="1:11" s="57" customFormat="1" ht="12.75">
      <c r="A204" s="15" t="s">
        <v>1141</v>
      </c>
      <c r="B204" s="15" t="s">
        <v>4458</v>
      </c>
      <c r="C204" s="15" t="s">
        <v>4458</v>
      </c>
      <c r="D204" s="15" t="s">
        <v>4459</v>
      </c>
      <c r="E204" s="16">
        <v>11559.21</v>
      </c>
      <c r="F204" s="16">
        <v>11559.21</v>
      </c>
      <c r="G204" s="18">
        <v>0</v>
      </c>
      <c r="H204" s="56"/>
      <c r="I204" s="56"/>
      <c r="J204" s="56"/>
      <c r="K204" s="56"/>
    </row>
    <row r="205" spans="1:11" s="57" customFormat="1" ht="12.75">
      <c r="A205" s="15" t="s">
        <v>1141</v>
      </c>
      <c r="B205" s="15" t="s">
        <v>4460</v>
      </c>
      <c r="C205" s="15" t="s">
        <v>4460</v>
      </c>
      <c r="D205" s="15" t="s">
        <v>4461</v>
      </c>
      <c r="E205" s="16">
        <v>1500</v>
      </c>
      <c r="F205" s="16">
        <v>1500</v>
      </c>
      <c r="G205" s="18">
        <v>0</v>
      </c>
      <c r="H205" s="56"/>
      <c r="I205" s="56"/>
      <c r="J205" s="56"/>
      <c r="K205" s="56"/>
    </row>
    <row r="206" spans="1:11" s="57" customFormat="1" ht="12.75">
      <c r="A206" s="15" t="s">
        <v>1141</v>
      </c>
      <c r="B206" s="15" t="s">
        <v>4462</v>
      </c>
      <c r="C206" s="15" t="s">
        <v>4462</v>
      </c>
      <c r="D206" s="15" t="s">
        <v>4463</v>
      </c>
      <c r="E206" s="16">
        <v>20850.27</v>
      </c>
      <c r="F206" s="16">
        <v>20850.27</v>
      </c>
      <c r="G206" s="18">
        <v>0</v>
      </c>
      <c r="H206" s="56"/>
      <c r="I206" s="56"/>
      <c r="J206" s="56"/>
      <c r="K206" s="56"/>
    </row>
    <row r="207" spans="1:11" s="57" customFormat="1" ht="12.75">
      <c r="A207" s="15" t="s">
        <v>1141</v>
      </c>
      <c r="B207" s="15" t="s">
        <v>4464</v>
      </c>
      <c r="C207" s="15" t="s">
        <v>4464</v>
      </c>
      <c r="D207" s="15" t="s">
        <v>4465</v>
      </c>
      <c r="E207" s="16">
        <v>20000</v>
      </c>
      <c r="F207" s="16">
        <v>20000</v>
      </c>
      <c r="G207" s="18">
        <v>0</v>
      </c>
      <c r="H207" s="56"/>
      <c r="I207" s="56"/>
      <c r="J207" s="56"/>
      <c r="K207" s="56"/>
    </row>
    <row r="208" spans="1:11" s="57" customFormat="1" ht="12.75">
      <c r="A208" s="15" t="s">
        <v>1141</v>
      </c>
      <c r="B208" s="15" t="s">
        <v>4466</v>
      </c>
      <c r="C208" s="15" t="s">
        <v>4466</v>
      </c>
      <c r="D208" s="15" t="s">
        <v>4467</v>
      </c>
      <c r="E208" s="16">
        <v>20000</v>
      </c>
      <c r="F208" s="16">
        <v>20000</v>
      </c>
      <c r="G208" s="18">
        <v>0</v>
      </c>
      <c r="H208" s="56"/>
      <c r="I208" s="56"/>
      <c r="J208" s="56"/>
      <c r="K208" s="56"/>
    </row>
    <row r="209" spans="1:11" s="57" customFormat="1" ht="12.75">
      <c r="A209" s="15" t="s">
        <v>1141</v>
      </c>
      <c r="B209" s="15" t="s">
        <v>4468</v>
      </c>
      <c r="C209" s="15" t="s">
        <v>4468</v>
      </c>
      <c r="D209" s="15" t="s">
        <v>4469</v>
      </c>
      <c r="E209" s="16">
        <v>9001.01</v>
      </c>
      <c r="F209" s="16">
        <v>9001.01</v>
      </c>
      <c r="G209" s="18">
        <v>0</v>
      </c>
      <c r="H209" s="56"/>
      <c r="I209" s="56"/>
      <c r="J209" s="56"/>
      <c r="K209" s="56"/>
    </row>
    <row r="210" spans="1:11" s="57" customFormat="1" ht="12.75">
      <c r="A210" s="15" t="s">
        <v>1141</v>
      </c>
      <c r="B210" s="15" t="s">
        <v>4470</v>
      </c>
      <c r="C210" s="15" t="s">
        <v>4470</v>
      </c>
      <c r="D210" s="15" t="s">
        <v>4471</v>
      </c>
      <c r="E210" s="16">
        <v>17200</v>
      </c>
      <c r="F210" s="16">
        <v>17200</v>
      </c>
      <c r="G210" s="18">
        <v>0</v>
      </c>
      <c r="H210" s="56"/>
      <c r="I210" s="56"/>
      <c r="J210" s="56"/>
      <c r="K210" s="56"/>
    </row>
    <row r="211" spans="1:11" s="57" customFormat="1" ht="12.75">
      <c r="A211" s="15" t="s">
        <v>1141</v>
      </c>
      <c r="B211" s="15" t="s">
        <v>4472</v>
      </c>
      <c r="C211" s="15" t="s">
        <v>4472</v>
      </c>
      <c r="D211" s="15" t="s">
        <v>4473</v>
      </c>
      <c r="E211" s="16">
        <v>11000</v>
      </c>
      <c r="F211" s="16">
        <v>11000</v>
      </c>
      <c r="G211" s="18">
        <v>0</v>
      </c>
      <c r="H211" s="56"/>
      <c r="I211" s="56"/>
      <c r="J211" s="56"/>
      <c r="K211" s="56"/>
    </row>
    <row r="212" spans="1:11" s="57" customFormat="1" ht="12.75">
      <c r="A212" s="15" t="s">
        <v>1141</v>
      </c>
      <c r="B212" s="15" t="s">
        <v>4474</v>
      </c>
      <c r="C212" s="15" t="s">
        <v>4474</v>
      </c>
      <c r="D212" s="15" t="s">
        <v>4475</v>
      </c>
      <c r="E212" s="16">
        <v>4900</v>
      </c>
      <c r="F212" s="16">
        <v>4900</v>
      </c>
      <c r="G212" s="18">
        <v>0</v>
      </c>
      <c r="H212" s="56"/>
      <c r="I212" s="56"/>
      <c r="J212" s="56"/>
      <c r="K212" s="56"/>
    </row>
    <row r="213" spans="1:11" s="57" customFormat="1" ht="12.75">
      <c r="A213" s="15" t="s">
        <v>1141</v>
      </c>
      <c r="B213" s="15" t="s">
        <v>4476</v>
      </c>
      <c r="C213" s="15" t="s">
        <v>4476</v>
      </c>
      <c r="D213" s="15" t="s">
        <v>4477</v>
      </c>
      <c r="E213" s="16">
        <v>5000</v>
      </c>
      <c r="F213" s="16">
        <v>5000</v>
      </c>
      <c r="G213" s="18">
        <v>0</v>
      </c>
      <c r="H213" s="56"/>
      <c r="I213" s="56"/>
      <c r="J213" s="56"/>
      <c r="K213" s="56"/>
    </row>
    <row r="214" spans="1:11" s="57" customFormat="1" ht="12.75">
      <c r="A214" s="15" t="s">
        <v>1141</v>
      </c>
      <c r="B214" s="15" t="s">
        <v>4478</v>
      </c>
      <c r="C214" s="15" t="s">
        <v>4478</v>
      </c>
      <c r="D214" s="15" t="s">
        <v>4479</v>
      </c>
      <c r="E214" s="16">
        <v>3015.98</v>
      </c>
      <c r="F214" s="16">
        <v>3015.98</v>
      </c>
      <c r="G214" s="18">
        <v>0</v>
      </c>
      <c r="H214" s="56"/>
      <c r="I214" s="56"/>
      <c r="J214" s="56"/>
      <c r="K214" s="56"/>
    </row>
    <row r="215" spans="1:11" s="57" customFormat="1" ht="12.75">
      <c r="A215" s="15" t="s">
        <v>1141</v>
      </c>
      <c r="B215" s="15" t="s">
        <v>4480</v>
      </c>
      <c r="C215" s="15" t="s">
        <v>4480</v>
      </c>
      <c r="D215" s="15" t="s">
        <v>4481</v>
      </c>
      <c r="E215" s="16">
        <v>10000</v>
      </c>
      <c r="F215" s="16">
        <v>10000</v>
      </c>
      <c r="G215" s="18">
        <v>0</v>
      </c>
      <c r="H215" s="56"/>
      <c r="I215" s="56"/>
      <c r="J215" s="56"/>
      <c r="K215" s="56"/>
    </row>
    <row r="216" spans="1:11" s="57" customFormat="1" ht="12.75">
      <c r="A216" s="15" t="s">
        <v>1141</v>
      </c>
      <c r="B216" s="15" t="s">
        <v>4482</v>
      </c>
      <c r="C216" s="15" t="s">
        <v>4482</v>
      </c>
      <c r="D216" s="15" t="s">
        <v>4483</v>
      </c>
      <c r="E216" s="16">
        <v>5010.6</v>
      </c>
      <c r="F216" s="16">
        <v>5010.6</v>
      </c>
      <c r="G216" s="18">
        <v>0</v>
      </c>
      <c r="H216" s="56"/>
      <c r="I216" s="56"/>
      <c r="J216" s="56"/>
      <c r="K216" s="56"/>
    </row>
    <row r="217" spans="1:11" s="57" customFormat="1" ht="12.75">
      <c r="A217" s="15" t="s">
        <v>1141</v>
      </c>
      <c r="B217" s="15" t="s">
        <v>4484</v>
      </c>
      <c r="C217" s="15" t="s">
        <v>4484</v>
      </c>
      <c r="D217" s="15" t="s">
        <v>4485</v>
      </c>
      <c r="E217" s="16">
        <v>6000</v>
      </c>
      <c r="F217" s="16">
        <v>6000</v>
      </c>
      <c r="G217" s="18">
        <v>0</v>
      </c>
      <c r="H217" s="56"/>
      <c r="I217" s="56"/>
      <c r="J217" s="56"/>
      <c r="K217" s="56"/>
    </row>
    <row r="218" spans="1:11" s="57" customFormat="1" ht="12.75">
      <c r="A218" s="15" t="s">
        <v>1141</v>
      </c>
      <c r="B218" s="15" t="s">
        <v>4486</v>
      </c>
      <c r="C218" s="15" t="s">
        <v>4486</v>
      </c>
      <c r="D218" s="15" t="s">
        <v>4487</v>
      </c>
      <c r="E218" s="16">
        <v>4000</v>
      </c>
      <c r="F218" s="16">
        <v>4000</v>
      </c>
      <c r="G218" s="18">
        <v>0</v>
      </c>
      <c r="H218" s="56"/>
      <c r="I218" s="56"/>
      <c r="J218" s="56"/>
      <c r="K218" s="56"/>
    </row>
    <row r="219" spans="1:11" s="57" customFormat="1" ht="12.75">
      <c r="A219" s="15" t="s">
        <v>1141</v>
      </c>
      <c r="B219" s="15" t="s">
        <v>4488</v>
      </c>
      <c r="C219" s="15" t="s">
        <v>4488</v>
      </c>
      <c r="D219" s="15" t="s">
        <v>4489</v>
      </c>
      <c r="E219" s="16">
        <v>3000</v>
      </c>
      <c r="F219" s="16">
        <v>3000</v>
      </c>
      <c r="G219" s="18">
        <v>0</v>
      </c>
      <c r="H219" s="56"/>
      <c r="I219" s="56"/>
      <c r="J219" s="56"/>
      <c r="K219" s="56"/>
    </row>
    <row r="220" spans="1:11" s="57" customFormat="1" ht="12.75">
      <c r="A220" s="15" t="s">
        <v>1141</v>
      </c>
      <c r="B220" s="15" t="s">
        <v>4490</v>
      </c>
      <c r="C220" s="15" t="s">
        <v>4490</v>
      </c>
      <c r="D220" s="15" t="s">
        <v>4491</v>
      </c>
      <c r="E220" s="16">
        <v>4000</v>
      </c>
      <c r="F220" s="16">
        <v>4000</v>
      </c>
      <c r="G220" s="18">
        <v>0</v>
      </c>
      <c r="H220" s="56"/>
      <c r="I220" s="56"/>
      <c r="J220" s="56"/>
      <c r="K220" s="56"/>
    </row>
    <row r="221" spans="1:11" s="57" customFormat="1" ht="12.75">
      <c r="A221" s="15" t="s">
        <v>1141</v>
      </c>
      <c r="B221" s="15" t="s">
        <v>4492</v>
      </c>
      <c r="C221" s="15" t="s">
        <v>4492</v>
      </c>
      <c r="D221" s="15" t="s">
        <v>4493</v>
      </c>
      <c r="E221" s="16">
        <v>5000</v>
      </c>
      <c r="F221" s="16">
        <v>5000</v>
      </c>
      <c r="G221" s="18">
        <v>0</v>
      </c>
      <c r="H221" s="56"/>
      <c r="I221" s="56"/>
      <c r="J221" s="56"/>
      <c r="K221" s="56"/>
    </row>
    <row r="222" spans="1:11" s="57" customFormat="1" ht="12.75">
      <c r="A222" s="15" t="s">
        <v>1141</v>
      </c>
      <c r="B222" s="15" t="s">
        <v>4494</v>
      </c>
      <c r="C222" s="15" t="s">
        <v>4494</v>
      </c>
      <c r="D222" s="15" t="s">
        <v>4495</v>
      </c>
      <c r="E222" s="16">
        <v>6001.7</v>
      </c>
      <c r="F222" s="16">
        <v>6001.7</v>
      </c>
      <c r="G222" s="18">
        <v>0</v>
      </c>
      <c r="H222" s="56"/>
      <c r="I222" s="56"/>
      <c r="J222" s="56"/>
      <c r="K222" s="56"/>
    </row>
    <row r="223" spans="1:11" s="57" customFormat="1" ht="12.75">
      <c r="A223" s="15" t="s">
        <v>1141</v>
      </c>
      <c r="B223" s="15" t="s">
        <v>4496</v>
      </c>
      <c r="C223" s="15" t="s">
        <v>4496</v>
      </c>
      <c r="D223" s="15" t="s">
        <v>4497</v>
      </c>
      <c r="E223" s="16">
        <v>3500</v>
      </c>
      <c r="F223" s="16">
        <v>3500</v>
      </c>
      <c r="G223" s="18">
        <v>0</v>
      </c>
      <c r="H223" s="56"/>
      <c r="I223" s="56"/>
      <c r="J223" s="56"/>
      <c r="K223" s="56"/>
    </row>
    <row r="224" spans="1:11" s="57" customFormat="1" ht="12.75">
      <c r="A224" s="15" t="s">
        <v>1141</v>
      </c>
      <c r="B224" s="15" t="s">
        <v>4498</v>
      </c>
      <c r="C224" s="15" t="s">
        <v>4498</v>
      </c>
      <c r="D224" s="15" t="s">
        <v>4499</v>
      </c>
      <c r="E224" s="16">
        <v>5000</v>
      </c>
      <c r="F224" s="16">
        <v>5000</v>
      </c>
      <c r="G224" s="18">
        <v>0</v>
      </c>
      <c r="H224" s="56"/>
      <c r="I224" s="56"/>
      <c r="J224" s="56"/>
      <c r="K224" s="56"/>
    </row>
    <row r="225" spans="1:11" s="57" customFormat="1" ht="12.75">
      <c r="A225" s="15" t="s">
        <v>1141</v>
      </c>
      <c r="B225" s="15" t="s">
        <v>4500</v>
      </c>
      <c r="C225" s="15" t="s">
        <v>4500</v>
      </c>
      <c r="D225" s="15" t="s">
        <v>4501</v>
      </c>
      <c r="E225" s="16">
        <v>5000</v>
      </c>
      <c r="F225" s="16">
        <v>5000</v>
      </c>
      <c r="G225" s="18">
        <v>0</v>
      </c>
      <c r="H225" s="56"/>
      <c r="I225" s="56"/>
      <c r="J225" s="56"/>
      <c r="K225" s="56"/>
    </row>
    <row r="226" spans="1:11" s="57" customFormat="1" ht="12.75">
      <c r="A226" s="15" t="s">
        <v>1141</v>
      </c>
      <c r="B226" s="15" t="s">
        <v>4502</v>
      </c>
      <c r="C226" s="15" t="s">
        <v>4502</v>
      </c>
      <c r="D226" s="15" t="s">
        <v>4503</v>
      </c>
      <c r="E226" s="16">
        <v>8000</v>
      </c>
      <c r="F226" s="16">
        <v>8000</v>
      </c>
      <c r="G226" s="18">
        <v>0</v>
      </c>
      <c r="H226" s="56"/>
      <c r="I226" s="56"/>
      <c r="J226" s="56"/>
      <c r="K226" s="56"/>
    </row>
    <row r="227" spans="1:11" s="57" customFormat="1" ht="12.75">
      <c r="A227" s="15" t="s">
        <v>1141</v>
      </c>
      <c r="B227" s="15" t="s">
        <v>4504</v>
      </c>
      <c r="C227" s="15" t="s">
        <v>4504</v>
      </c>
      <c r="D227" s="15" t="s">
        <v>4505</v>
      </c>
      <c r="E227" s="16">
        <v>3000</v>
      </c>
      <c r="F227" s="16">
        <v>3000</v>
      </c>
      <c r="G227" s="18">
        <v>0</v>
      </c>
      <c r="H227" s="56"/>
      <c r="I227" s="56"/>
      <c r="J227" s="56"/>
      <c r="K227" s="56"/>
    </row>
    <row r="228" spans="1:11" s="57" customFormat="1" ht="12.75">
      <c r="A228" s="15" t="s">
        <v>1141</v>
      </c>
      <c r="B228" s="15" t="s">
        <v>4506</v>
      </c>
      <c r="C228" s="15" t="s">
        <v>4506</v>
      </c>
      <c r="D228" s="15" t="s">
        <v>4507</v>
      </c>
      <c r="E228" s="16">
        <v>9000</v>
      </c>
      <c r="F228" s="16">
        <v>9000</v>
      </c>
      <c r="G228" s="18">
        <v>0</v>
      </c>
      <c r="H228" s="56"/>
      <c r="I228" s="56"/>
      <c r="J228" s="56"/>
      <c r="K228" s="56"/>
    </row>
    <row r="229" spans="1:11" s="57" customFormat="1" ht="12.75">
      <c r="A229" s="15" t="s">
        <v>1141</v>
      </c>
      <c r="B229" s="15" t="s">
        <v>4508</v>
      </c>
      <c r="C229" s="15" t="s">
        <v>4508</v>
      </c>
      <c r="D229" s="15" t="s">
        <v>4509</v>
      </c>
      <c r="E229" s="16">
        <v>9000</v>
      </c>
      <c r="F229" s="16">
        <v>9000</v>
      </c>
      <c r="G229" s="18">
        <v>0</v>
      </c>
      <c r="H229" s="56"/>
      <c r="I229" s="56"/>
      <c r="J229" s="56"/>
      <c r="K229" s="56"/>
    </row>
    <row r="230" spans="1:11" s="57" customFormat="1" ht="12.75">
      <c r="A230" s="15" t="s">
        <v>1141</v>
      </c>
      <c r="B230" s="15" t="s">
        <v>4510</v>
      </c>
      <c r="C230" s="15" t="s">
        <v>4510</v>
      </c>
      <c r="D230" s="15" t="s">
        <v>4511</v>
      </c>
      <c r="E230" s="16">
        <v>3000</v>
      </c>
      <c r="F230" s="16">
        <v>3000</v>
      </c>
      <c r="G230" s="18">
        <v>0</v>
      </c>
      <c r="H230" s="56"/>
      <c r="I230" s="56"/>
      <c r="J230" s="56"/>
      <c r="K230" s="56"/>
    </row>
    <row r="231" spans="1:11" s="57" customFormat="1" ht="12.75">
      <c r="A231" s="15" t="s">
        <v>1141</v>
      </c>
      <c r="B231" s="15" t="s">
        <v>4512</v>
      </c>
      <c r="C231" s="15" t="s">
        <v>4512</v>
      </c>
      <c r="D231" s="15" t="s">
        <v>4513</v>
      </c>
      <c r="E231" s="16">
        <v>5000</v>
      </c>
      <c r="F231" s="16">
        <v>5000</v>
      </c>
      <c r="G231" s="18">
        <v>0</v>
      </c>
      <c r="H231" s="56"/>
      <c r="I231" s="56"/>
      <c r="J231" s="56"/>
      <c r="K231" s="56"/>
    </row>
    <row r="232" spans="1:11" s="57" customFormat="1" ht="12.75">
      <c r="A232" s="15" t="s">
        <v>1141</v>
      </c>
      <c r="B232" s="15" t="s">
        <v>4514</v>
      </c>
      <c r="C232" s="15" t="s">
        <v>4514</v>
      </c>
      <c r="D232" s="15" t="s">
        <v>4515</v>
      </c>
      <c r="E232" s="16">
        <v>3500</v>
      </c>
      <c r="F232" s="16">
        <v>3500</v>
      </c>
      <c r="G232" s="18">
        <v>0</v>
      </c>
      <c r="H232" s="56"/>
      <c r="I232" s="56"/>
      <c r="J232" s="56"/>
      <c r="K232" s="56"/>
    </row>
    <row r="233" spans="1:11" s="57" customFormat="1" ht="12.75">
      <c r="A233" s="15" t="s">
        <v>1141</v>
      </c>
      <c r="B233" s="15" t="s">
        <v>4516</v>
      </c>
      <c r="C233" s="15" t="s">
        <v>4516</v>
      </c>
      <c r="D233" s="15" t="s">
        <v>4517</v>
      </c>
      <c r="E233" s="16">
        <v>5000</v>
      </c>
      <c r="F233" s="16">
        <v>5000</v>
      </c>
      <c r="G233" s="18">
        <v>0</v>
      </c>
      <c r="H233" s="56"/>
      <c r="I233" s="56"/>
      <c r="J233" s="56"/>
      <c r="K233" s="56"/>
    </row>
    <row r="234" spans="1:11" s="57" customFormat="1" ht="12.75">
      <c r="A234" s="15" t="s">
        <v>1141</v>
      </c>
      <c r="B234" s="15" t="s">
        <v>4518</v>
      </c>
      <c r="C234" s="15" t="s">
        <v>4518</v>
      </c>
      <c r="D234" s="15" t="s">
        <v>4519</v>
      </c>
      <c r="E234" s="16">
        <v>6000</v>
      </c>
      <c r="F234" s="16">
        <v>6000</v>
      </c>
      <c r="G234" s="18">
        <v>0</v>
      </c>
      <c r="H234" s="56"/>
      <c r="I234" s="56"/>
      <c r="J234" s="56"/>
      <c r="K234" s="56"/>
    </row>
    <row r="235" spans="1:11" s="57" customFormat="1" ht="12.75">
      <c r="A235" s="15" t="s">
        <v>1141</v>
      </c>
      <c r="B235" s="15" t="s">
        <v>4520</v>
      </c>
      <c r="C235" s="15" t="s">
        <v>4520</v>
      </c>
      <c r="D235" s="15" t="s">
        <v>4521</v>
      </c>
      <c r="E235" s="16">
        <v>7000</v>
      </c>
      <c r="F235" s="16">
        <v>7000</v>
      </c>
      <c r="G235" s="18">
        <v>0</v>
      </c>
      <c r="H235" s="56"/>
      <c r="I235" s="56"/>
      <c r="J235" s="56"/>
      <c r="K235" s="56"/>
    </row>
    <row r="236" spans="1:11" s="57" customFormat="1" ht="12.75">
      <c r="A236" s="15" t="s">
        <v>1141</v>
      </c>
      <c r="B236" s="15" t="s">
        <v>4522</v>
      </c>
      <c r="C236" s="15" t="s">
        <v>4522</v>
      </c>
      <c r="D236" s="15" t="s">
        <v>4523</v>
      </c>
      <c r="E236" s="16">
        <v>4000</v>
      </c>
      <c r="F236" s="16">
        <v>4000</v>
      </c>
      <c r="G236" s="18">
        <v>0</v>
      </c>
      <c r="H236" s="56"/>
      <c r="I236" s="56"/>
      <c r="J236" s="56"/>
      <c r="K236" s="56"/>
    </row>
    <row r="237" spans="1:11" s="57" customFormat="1" ht="12.75">
      <c r="A237" s="15" t="s">
        <v>1141</v>
      </c>
      <c r="B237" s="15" t="s">
        <v>4524</v>
      </c>
      <c r="C237" s="15" t="s">
        <v>4524</v>
      </c>
      <c r="D237" s="15" t="s">
        <v>4525</v>
      </c>
      <c r="E237" s="16">
        <v>3500</v>
      </c>
      <c r="F237" s="16">
        <v>3500</v>
      </c>
      <c r="G237" s="18">
        <v>0</v>
      </c>
      <c r="H237" s="56"/>
      <c r="I237" s="56"/>
      <c r="J237" s="56"/>
      <c r="K237" s="56"/>
    </row>
    <row r="238" spans="1:11" s="57" customFormat="1" ht="12.75">
      <c r="A238" s="15" t="s">
        <v>1141</v>
      </c>
      <c r="B238" s="15" t="s">
        <v>4526</v>
      </c>
      <c r="C238" s="15" t="s">
        <v>4526</v>
      </c>
      <c r="D238" s="15" t="s">
        <v>4527</v>
      </c>
      <c r="E238" s="16">
        <v>3500</v>
      </c>
      <c r="F238" s="16">
        <v>3500</v>
      </c>
      <c r="G238" s="18">
        <v>0</v>
      </c>
      <c r="H238" s="56"/>
      <c r="I238" s="56"/>
      <c r="J238" s="56"/>
      <c r="K238" s="56"/>
    </row>
    <row r="239" spans="1:11" s="57" customFormat="1" ht="12.75">
      <c r="A239" s="15" t="s">
        <v>1141</v>
      </c>
      <c r="B239" s="15" t="s">
        <v>4528</v>
      </c>
      <c r="C239" s="15" t="s">
        <v>4528</v>
      </c>
      <c r="D239" s="15" t="s">
        <v>4529</v>
      </c>
      <c r="E239" s="16">
        <v>4000</v>
      </c>
      <c r="F239" s="16">
        <v>4000</v>
      </c>
      <c r="G239" s="18">
        <v>0</v>
      </c>
      <c r="H239" s="56"/>
      <c r="I239" s="56"/>
      <c r="J239" s="56"/>
      <c r="K239" s="56"/>
    </row>
    <row r="240" spans="1:11" s="57" customFormat="1" ht="12.75">
      <c r="A240" s="15" t="s">
        <v>1141</v>
      </c>
      <c r="B240" s="15" t="s">
        <v>4306</v>
      </c>
      <c r="C240" s="15" t="s">
        <v>4306</v>
      </c>
      <c r="D240" s="15" t="s">
        <v>4530</v>
      </c>
      <c r="E240" s="16">
        <v>7500</v>
      </c>
      <c r="F240" s="16">
        <v>7500</v>
      </c>
      <c r="G240" s="18">
        <v>0</v>
      </c>
      <c r="H240" s="56"/>
      <c r="I240" s="56"/>
      <c r="J240" s="56"/>
      <c r="K240" s="56"/>
    </row>
    <row r="241" spans="1:11" s="57" customFormat="1" ht="12.75">
      <c r="A241" s="15" t="s">
        <v>1141</v>
      </c>
      <c r="B241" s="15" t="s">
        <v>4308</v>
      </c>
      <c r="C241" s="15" t="s">
        <v>4308</v>
      </c>
      <c r="D241" s="15" t="s">
        <v>4531</v>
      </c>
      <c r="E241" s="16">
        <v>4000</v>
      </c>
      <c r="F241" s="16">
        <v>4000</v>
      </c>
      <c r="G241" s="18">
        <v>0</v>
      </c>
      <c r="H241" s="56"/>
      <c r="I241" s="56"/>
      <c r="J241" s="56"/>
      <c r="K241" s="56"/>
    </row>
    <row r="242" spans="1:11" s="57" customFormat="1" ht="12.75">
      <c r="A242" s="15" t="s">
        <v>1141</v>
      </c>
      <c r="B242" s="15" t="s">
        <v>4532</v>
      </c>
      <c r="C242" s="15" t="s">
        <v>4532</v>
      </c>
      <c r="D242" s="15" t="s">
        <v>4533</v>
      </c>
      <c r="E242" s="16">
        <v>3500</v>
      </c>
      <c r="F242" s="16">
        <v>3500</v>
      </c>
      <c r="G242" s="18">
        <v>0</v>
      </c>
      <c r="H242" s="56"/>
      <c r="I242" s="56"/>
      <c r="J242" s="56"/>
      <c r="K242" s="56"/>
    </row>
    <row r="243" spans="1:11" s="57" customFormat="1" ht="12.75">
      <c r="A243" s="15" t="s">
        <v>1141</v>
      </c>
      <c r="B243" s="15" t="s">
        <v>4534</v>
      </c>
      <c r="C243" s="15" t="s">
        <v>4534</v>
      </c>
      <c r="D243" s="15" t="s">
        <v>4535</v>
      </c>
      <c r="E243" s="16">
        <v>3500</v>
      </c>
      <c r="F243" s="16">
        <v>3500</v>
      </c>
      <c r="G243" s="18">
        <v>0</v>
      </c>
      <c r="H243" s="56"/>
      <c r="I243" s="56"/>
      <c r="J243" s="56"/>
      <c r="K243" s="56"/>
    </row>
    <row r="244" spans="1:11" s="57" customFormat="1" ht="12.75">
      <c r="A244" s="15" t="s">
        <v>1141</v>
      </c>
      <c r="B244" s="15" t="s">
        <v>4536</v>
      </c>
      <c r="C244" s="15" t="s">
        <v>4536</v>
      </c>
      <c r="D244" s="15" t="s">
        <v>4537</v>
      </c>
      <c r="E244" s="16">
        <v>5500</v>
      </c>
      <c r="F244" s="16">
        <v>5500</v>
      </c>
      <c r="G244" s="18">
        <v>0</v>
      </c>
      <c r="H244" s="56"/>
      <c r="I244" s="56"/>
      <c r="J244" s="56"/>
      <c r="K244" s="56"/>
    </row>
    <row r="245" spans="1:11" s="57" customFormat="1" ht="12.75">
      <c r="A245" s="15" t="s">
        <v>1141</v>
      </c>
      <c r="B245" s="15" t="s">
        <v>4538</v>
      </c>
      <c r="C245" s="15" t="s">
        <v>4538</v>
      </c>
      <c r="D245" s="15" t="s">
        <v>4539</v>
      </c>
      <c r="E245" s="16">
        <v>8800</v>
      </c>
      <c r="F245" s="16">
        <v>8800</v>
      </c>
      <c r="G245" s="18">
        <v>0</v>
      </c>
      <c r="H245" s="56"/>
      <c r="I245" s="56"/>
      <c r="J245" s="56"/>
      <c r="K245" s="56"/>
    </row>
    <row r="246" spans="1:11" s="57" customFormat="1" ht="12.75">
      <c r="A246" s="15" t="s">
        <v>1141</v>
      </c>
      <c r="B246" s="15" t="s">
        <v>4540</v>
      </c>
      <c r="C246" s="15" t="s">
        <v>4540</v>
      </c>
      <c r="D246" s="15" t="s">
        <v>4541</v>
      </c>
      <c r="E246" s="16">
        <v>7000</v>
      </c>
      <c r="F246" s="16">
        <v>7000</v>
      </c>
      <c r="G246" s="18">
        <v>0</v>
      </c>
      <c r="H246" s="56"/>
      <c r="I246" s="56"/>
      <c r="J246" s="56"/>
      <c r="K246" s="56"/>
    </row>
    <row r="247" spans="1:11" s="57" customFormat="1" ht="12.75">
      <c r="A247" s="15" t="s">
        <v>1141</v>
      </c>
      <c r="B247" s="15" t="s">
        <v>4542</v>
      </c>
      <c r="C247" s="15" t="s">
        <v>4542</v>
      </c>
      <c r="D247" s="15" t="s">
        <v>4543</v>
      </c>
      <c r="E247" s="16">
        <v>8500</v>
      </c>
      <c r="F247" s="16">
        <v>8500</v>
      </c>
      <c r="G247" s="18">
        <v>0</v>
      </c>
      <c r="H247" s="56"/>
      <c r="I247" s="56"/>
      <c r="J247" s="56"/>
      <c r="K247" s="56"/>
    </row>
    <row r="248" spans="1:11" s="57" customFormat="1" ht="12.75">
      <c r="A248" s="15" t="s">
        <v>1141</v>
      </c>
      <c r="B248" s="15" t="s">
        <v>4544</v>
      </c>
      <c r="C248" s="15" t="s">
        <v>4544</v>
      </c>
      <c r="D248" s="15" t="s">
        <v>4545</v>
      </c>
      <c r="E248" s="16">
        <v>8000</v>
      </c>
      <c r="F248" s="16">
        <v>8000</v>
      </c>
      <c r="G248" s="18">
        <v>0</v>
      </c>
      <c r="H248" s="56"/>
      <c r="I248" s="56"/>
      <c r="J248" s="56"/>
      <c r="K248" s="56"/>
    </row>
    <row r="249" spans="1:11" s="57" customFormat="1" ht="12.75">
      <c r="A249" s="15" t="s">
        <v>1141</v>
      </c>
      <c r="B249" s="15" t="s">
        <v>4546</v>
      </c>
      <c r="C249" s="15" t="s">
        <v>4546</v>
      </c>
      <c r="D249" s="15" t="s">
        <v>4547</v>
      </c>
      <c r="E249" s="16">
        <v>4500</v>
      </c>
      <c r="F249" s="16">
        <v>4500</v>
      </c>
      <c r="G249" s="18">
        <v>0</v>
      </c>
      <c r="H249" s="56"/>
      <c r="I249" s="56"/>
      <c r="J249" s="56"/>
      <c r="K249" s="56"/>
    </row>
    <row r="250" spans="1:11" s="57" customFormat="1" ht="12.75">
      <c r="A250" s="15" t="s">
        <v>1141</v>
      </c>
      <c r="B250" s="15" t="s">
        <v>4548</v>
      </c>
      <c r="C250" s="15" t="s">
        <v>4548</v>
      </c>
      <c r="D250" s="15" t="s">
        <v>4549</v>
      </c>
      <c r="E250" s="16">
        <v>4000</v>
      </c>
      <c r="F250" s="16">
        <v>4000</v>
      </c>
      <c r="G250" s="18">
        <v>0</v>
      </c>
      <c r="H250" s="56"/>
      <c r="I250" s="56"/>
      <c r="J250" s="56"/>
      <c r="K250" s="56"/>
    </row>
    <row r="251" spans="1:11" s="57" customFormat="1" ht="12.75">
      <c r="A251" s="15" t="s">
        <v>1141</v>
      </c>
      <c r="B251" s="15" t="s">
        <v>4550</v>
      </c>
      <c r="C251" s="15" t="s">
        <v>4550</v>
      </c>
      <c r="D251" s="15" t="s">
        <v>4551</v>
      </c>
      <c r="E251" s="16">
        <v>4500</v>
      </c>
      <c r="F251" s="16">
        <v>4500</v>
      </c>
      <c r="G251" s="18">
        <v>0</v>
      </c>
      <c r="H251" s="56"/>
      <c r="I251" s="56"/>
      <c r="J251" s="56"/>
      <c r="K251" s="56"/>
    </row>
    <row r="252" spans="1:11" s="57" customFormat="1" ht="12.75">
      <c r="A252" s="15" t="s">
        <v>1141</v>
      </c>
      <c r="B252" s="15" t="s">
        <v>4552</v>
      </c>
      <c r="C252" s="15" t="s">
        <v>4552</v>
      </c>
      <c r="D252" s="15" t="s">
        <v>4553</v>
      </c>
      <c r="E252" s="16">
        <v>2000</v>
      </c>
      <c r="F252" s="16">
        <v>2000</v>
      </c>
      <c r="G252" s="18">
        <v>0</v>
      </c>
      <c r="H252" s="56"/>
      <c r="I252" s="56"/>
      <c r="J252" s="56"/>
      <c r="K252" s="56"/>
    </row>
    <row r="253" spans="1:11" s="57" customFormat="1" ht="12.75">
      <c r="A253" s="15" t="s">
        <v>1141</v>
      </c>
      <c r="B253" s="15" t="s">
        <v>4554</v>
      </c>
      <c r="C253" s="15" t="s">
        <v>4554</v>
      </c>
      <c r="D253" s="15" t="s">
        <v>4555</v>
      </c>
      <c r="E253" s="16">
        <v>5000</v>
      </c>
      <c r="F253" s="16">
        <v>5000</v>
      </c>
      <c r="G253" s="18">
        <v>0</v>
      </c>
      <c r="H253" s="56"/>
      <c r="I253" s="56"/>
      <c r="J253" s="56"/>
      <c r="K253" s="56"/>
    </row>
    <row r="254" spans="1:11" s="57" customFormat="1" ht="12.75">
      <c r="A254" s="15" t="s">
        <v>1141</v>
      </c>
      <c r="B254" s="15" t="s">
        <v>4556</v>
      </c>
      <c r="C254" s="15" t="s">
        <v>4556</v>
      </c>
      <c r="D254" s="15" t="s">
        <v>4557</v>
      </c>
      <c r="E254" s="16">
        <v>2000</v>
      </c>
      <c r="F254" s="16">
        <v>2000</v>
      </c>
      <c r="G254" s="18">
        <v>0</v>
      </c>
      <c r="H254" s="56"/>
      <c r="I254" s="56"/>
      <c r="J254" s="56"/>
      <c r="K254" s="56"/>
    </row>
    <row r="255" spans="1:11" s="57" customFormat="1" ht="12.75">
      <c r="A255" s="15" t="s">
        <v>1141</v>
      </c>
      <c r="B255" s="15" t="s">
        <v>4558</v>
      </c>
      <c r="C255" s="15" t="s">
        <v>4558</v>
      </c>
      <c r="D255" s="15" t="s">
        <v>4559</v>
      </c>
      <c r="E255" s="16">
        <v>3000</v>
      </c>
      <c r="F255" s="16">
        <v>3000</v>
      </c>
      <c r="G255" s="18">
        <v>0</v>
      </c>
      <c r="H255" s="56"/>
      <c r="I255" s="56"/>
      <c r="J255" s="56"/>
      <c r="K255" s="56"/>
    </row>
    <row r="256" spans="1:11" s="57" customFormat="1" ht="12.75">
      <c r="A256" s="15" t="s">
        <v>1141</v>
      </c>
      <c r="B256" s="15" t="s">
        <v>4560</v>
      </c>
      <c r="C256" s="15" t="s">
        <v>4560</v>
      </c>
      <c r="D256" s="15" t="s">
        <v>4561</v>
      </c>
      <c r="E256" s="16">
        <v>3000</v>
      </c>
      <c r="F256" s="16">
        <v>3000</v>
      </c>
      <c r="G256" s="18">
        <v>0</v>
      </c>
      <c r="H256" s="56"/>
      <c r="I256" s="56"/>
      <c r="J256" s="56"/>
      <c r="K256" s="56"/>
    </row>
    <row r="257" spans="1:11" s="57" customFormat="1" ht="12.75">
      <c r="A257" s="15" t="s">
        <v>1141</v>
      </c>
      <c r="B257" s="15" t="s">
        <v>4562</v>
      </c>
      <c r="C257" s="15" t="s">
        <v>4562</v>
      </c>
      <c r="D257" s="15" t="s">
        <v>4563</v>
      </c>
      <c r="E257" s="16">
        <v>1000</v>
      </c>
      <c r="F257" s="16">
        <v>1000</v>
      </c>
      <c r="G257" s="18">
        <v>0</v>
      </c>
      <c r="H257" s="56"/>
      <c r="I257" s="56"/>
      <c r="J257" s="56"/>
      <c r="K257" s="56"/>
    </row>
    <row r="258" spans="1:11" s="57" customFormat="1" ht="12.75">
      <c r="A258" s="15" t="s">
        <v>1141</v>
      </c>
      <c r="B258" s="15" t="s">
        <v>4564</v>
      </c>
      <c r="C258" s="15" t="s">
        <v>4564</v>
      </c>
      <c r="D258" s="15" t="s">
        <v>4565</v>
      </c>
      <c r="E258" s="16">
        <v>4000</v>
      </c>
      <c r="F258" s="16">
        <v>4000</v>
      </c>
      <c r="G258" s="18">
        <v>0</v>
      </c>
      <c r="H258" s="56"/>
      <c r="I258" s="56"/>
      <c r="J258" s="56"/>
      <c r="K258" s="56"/>
    </row>
    <row r="259" spans="1:11" s="57" customFormat="1" ht="12.75">
      <c r="A259" s="15" t="s">
        <v>1141</v>
      </c>
      <c r="B259" s="15" t="s">
        <v>4566</v>
      </c>
      <c r="C259" s="15" t="s">
        <v>4566</v>
      </c>
      <c r="D259" s="15" t="s">
        <v>4567</v>
      </c>
      <c r="E259" s="16">
        <v>4500</v>
      </c>
      <c r="F259" s="16">
        <v>4500</v>
      </c>
      <c r="G259" s="18">
        <v>0</v>
      </c>
      <c r="H259" s="56"/>
      <c r="I259" s="56"/>
      <c r="J259" s="56"/>
      <c r="K259" s="56"/>
    </row>
    <row r="260" spans="1:11" s="57" customFormat="1" ht="12.75">
      <c r="A260" s="15" t="s">
        <v>1141</v>
      </c>
      <c r="B260" s="15" t="s">
        <v>4310</v>
      </c>
      <c r="C260" s="15" t="s">
        <v>4310</v>
      </c>
      <c r="D260" s="15" t="s">
        <v>4568</v>
      </c>
      <c r="E260" s="16">
        <v>3563.02</v>
      </c>
      <c r="F260" s="16">
        <v>3563.02</v>
      </c>
      <c r="G260" s="18">
        <v>0</v>
      </c>
      <c r="H260" s="56"/>
      <c r="I260" s="56"/>
      <c r="J260" s="56"/>
      <c r="K260" s="56"/>
    </row>
    <row r="261" spans="1:11" s="57" customFormat="1" ht="12.75">
      <c r="A261" s="15" t="s">
        <v>1141</v>
      </c>
      <c r="B261" s="15" t="s">
        <v>4569</v>
      </c>
      <c r="C261" s="15" t="s">
        <v>4569</v>
      </c>
      <c r="D261" s="15" t="s">
        <v>4570</v>
      </c>
      <c r="E261" s="16">
        <v>4000</v>
      </c>
      <c r="F261" s="16">
        <v>4000</v>
      </c>
      <c r="G261" s="18">
        <v>0</v>
      </c>
      <c r="H261" s="56"/>
      <c r="I261" s="56"/>
      <c r="J261" s="56"/>
      <c r="K261" s="56"/>
    </row>
    <row r="262" spans="1:11" s="57" customFormat="1" ht="12.75">
      <c r="A262" s="15" t="s">
        <v>1141</v>
      </c>
      <c r="B262" s="15" t="s">
        <v>4571</v>
      </c>
      <c r="C262" s="15" t="s">
        <v>4571</v>
      </c>
      <c r="D262" s="15" t="s">
        <v>4572</v>
      </c>
      <c r="E262" s="16">
        <v>1344</v>
      </c>
      <c r="F262" s="16">
        <v>1344</v>
      </c>
      <c r="G262" s="18">
        <v>0</v>
      </c>
      <c r="H262" s="56"/>
      <c r="I262" s="56"/>
      <c r="J262" s="56"/>
      <c r="K262" s="56"/>
    </row>
    <row r="263" spans="1:11" s="57" customFormat="1" ht="12.75">
      <c r="A263" s="15" t="s">
        <v>1141</v>
      </c>
      <c r="B263" s="15" t="s">
        <v>4573</v>
      </c>
      <c r="C263" s="15" t="s">
        <v>4573</v>
      </c>
      <c r="D263" s="15" t="s">
        <v>4574</v>
      </c>
      <c r="E263" s="16">
        <v>1000</v>
      </c>
      <c r="F263" s="16">
        <v>1000</v>
      </c>
      <c r="G263" s="18">
        <v>0</v>
      </c>
      <c r="H263" s="56"/>
      <c r="I263" s="56"/>
      <c r="J263" s="56"/>
      <c r="K263" s="56"/>
    </row>
    <row r="264" spans="1:11" s="57" customFormat="1" ht="12.75">
      <c r="A264" s="15" t="s">
        <v>1141</v>
      </c>
      <c r="B264" s="15" t="s">
        <v>4575</v>
      </c>
      <c r="C264" s="15" t="s">
        <v>4575</v>
      </c>
      <c r="D264" s="15" t="s">
        <v>4576</v>
      </c>
      <c r="E264" s="16">
        <v>597</v>
      </c>
      <c r="F264" s="16">
        <v>597</v>
      </c>
      <c r="G264" s="18">
        <v>0</v>
      </c>
      <c r="H264" s="56"/>
      <c r="I264" s="56"/>
      <c r="J264" s="56"/>
      <c r="K264" s="56"/>
    </row>
    <row r="265" spans="1:11" s="57" customFormat="1" ht="12.75">
      <c r="A265" s="15" t="s">
        <v>1141</v>
      </c>
      <c r="B265" s="15" t="s">
        <v>4577</v>
      </c>
      <c r="C265" s="15" t="s">
        <v>4577</v>
      </c>
      <c r="D265" s="15" t="s">
        <v>4578</v>
      </c>
      <c r="E265" s="16">
        <v>4029.08</v>
      </c>
      <c r="F265" s="16">
        <v>4029.08</v>
      </c>
      <c r="G265" s="18">
        <v>0</v>
      </c>
      <c r="H265" s="56"/>
      <c r="I265" s="56"/>
      <c r="J265" s="56"/>
      <c r="K265" s="56"/>
    </row>
    <row r="266" spans="1:11" s="57" customFormat="1" ht="12.75">
      <c r="A266" s="15"/>
      <c r="B266" s="15"/>
      <c r="C266" s="15"/>
      <c r="D266" s="21" t="s">
        <v>3886</v>
      </c>
      <c r="E266" s="50">
        <f>SUM(E192:E265)</f>
        <v>611073.11</v>
      </c>
      <c r="F266" s="50">
        <f>SUM(F192:F265)</f>
        <v>611073.11</v>
      </c>
      <c r="G266" s="50">
        <f>SUM(G192:G265)</f>
        <v>0</v>
      </c>
      <c r="H266" s="56"/>
      <c r="I266" s="56"/>
      <c r="J266" s="56"/>
      <c r="K266" s="56"/>
    </row>
    <row r="267" spans="1:11" s="57" customFormat="1" ht="12.75">
      <c r="A267" s="21"/>
      <c r="B267" s="21"/>
      <c r="C267" s="21"/>
      <c r="D267" s="21" t="s">
        <v>3843</v>
      </c>
      <c r="E267" s="50">
        <f>+E266+E191+E189+E187+E180+E173+E126+E124+E116+E114+E94+E92+E82+E61+E15</f>
        <v>4876600.46</v>
      </c>
      <c r="F267" s="50">
        <f>+F266+F191+F189+F187+F180+F173+F126+F124+F116+F114+F94+F92+F82+F61+F15</f>
        <v>3709695.590000001</v>
      </c>
      <c r="G267" s="50">
        <f>+G266+G191+G189+G187+G180+G173+G126+G124+G116+G114+G94+G92+G82+G61+G15</f>
        <v>1166904.87</v>
      </c>
      <c r="H267" s="56"/>
      <c r="I267" s="56"/>
      <c r="J267" s="56"/>
      <c r="K267" s="56"/>
    </row>
    <row r="268" spans="1:11" s="57" customFormat="1" ht="12.75">
      <c r="A268" s="49" t="s">
        <v>1343</v>
      </c>
      <c r="B268" s="21"/>
      <c r="C268" s="21"/>
      <c r="D268" s="21"/>
      <c r="E268" s="50"/>
      <c r="F268" s="50"/>
      <c r="G268" s="50"/>
      <c r="H268" s="56"/>
      <c r="I268" s="56"/>
      <c r="J268" s="56"/>
      <c r="K268" s="56"/>
    </row>
    <row r="269" spans="1:11" s="57" customFormat="1" ht="12.75">
      <c r="A269" s="15" t="s">
        <v>1206</v>
      </c>
      <c r="B269" s="14" t="s">
        <v>1212</v>
      </c>
      <c r="C269" s="15" t="s">
        <v>2685</v>
      </c>
      <c r="D269" s="15" t="s">
        <v>2686</v>
      </c>
      <c r="E269" s="34">
        <v>5000</v>
      </c>
      <c r="F269" s="34">
        <v>5000</v>
      </c>
      <c r="G269" s="34">
        <f>+E269-F269</f>
        <v>0</v>
      </c>
      <c r="H269" s="56"/>
      <c r="I269" s="56"/>
      <c r="J269" s="56"/>
      <c r="K269" s="56"/>
    </row>
    <row r="270" spans="1:11" s="57" customFormat="1" ht="12.75">
      <c r="A270" s="15" t="s">
        <v>1206</v>
      </c>
      <c r="B270" s="14" t="s">
        <v>1212</v>
      </c>
      <c r="C270" s="15" t="s">
        <v>2687</v>
      </c>
      <c r="D270" s="15" t="s">
        <v>2688</v>
      </c>
      <c r="E270" s="16">
        <v>5000</v>
      </c>
      <c r="F270" s="16">
        <v>5000</v>
      </c>
      <c r="G270" s="18">
        <v>0</v>
      </c>
      <c r="H270" s="56"/>
      <c r="I270" s="56"/>
      <c r="J270" s="56"/>
      <c r="K270" s="56"/>
    </row>
    <row r="271" spans="1:11" s="57" customFormat="1" ht="12.75">
      <c r="A271" s="15" t="s">
        <v>1206</v>
      </c>
      <c r="B271" s="14" t="s">
        <v>1212</v>
      </c>
      <c r="C271" s="15" t="s">
        <v>2691</v>
      </c>
      <c r="D271" s="15" t="s">
        <v>2692</v>
      </c>
      <c r="E271" s="16">
        <v>5000</v>
      </c>
      <c r="F271" s="16">
        <v>5000</v>
      </c>
      <c r="G271" s="18">
        <v>0</v>
      </c>
      <c r="H271" s="56"/>
      <c r="I271" s="56"/>
      <c r="J271" s="56"/>
      <c r="K271" s="56"/>
    </row>
    <row r="272" spans="1:11" s="57" customFormat="1" ht="12.75">
      <c r="A272" s="15" t="s">
        <v>1206</v>
      </c>
      <c r="B272" s="15" t="s">
        <v>1335</v>
      </c>
      <c r="C272" s="15" t="s">
        <v>2693</v>
      </c>
      <c r="D272" s="15" t="s">
        <v>2694</v>
      </c>
      <c r="E272" s="16">
        <v>15000</v>
      </c>
      <c r="F272" s="16">
        <v>7500</v>
      </c>
      <c r="G272" s="16">
        <f>+E272-F272</f>
        <v>7500</v>
      </c>
      <c r="H272" s="56"/>
      <c r="I272" s="56"/>
      <c r="J272" s="56"/>
      <c r="K272" s="56"/>
    </row>
    <row r="273" spans="1:11" s="57" customFormat="1" ht="12.75">
      <c r="A273" s="15" t="s">
        <v>1206</v>
      </c>
      <c r="B273" s="14" t="s">
        <v>1212</v>
      </c>
      <c r="C273" s="15" t="s">
        <v>2695</v>
      </c>
      <c r="D273" s="15" t="s">
        <v>2696</v>
      </c>
      <c r="E273" s="16">
        <v>2000</v>
      </c>
      <c r="F273" s="16">
        <v>2000</v>
      </c>
      <c r="G273" s="18">
        <v>0</v>
      </c>
      <c r="H273" s="56"/>
      <c r="I273" s="56"/>
      <c r="J273" s="56"/>
      <c r="K273" s="56"/>
    </row>
    <row r="274" spans="1:11" s="57" customFormat="1" ht="12.75">
      <c r="A274" s="15" t="s">
        <v>1206</v>
      </c>
      <c r="B274" s="15" t="s">
        <v>1336</v>
      </c>
      <c r="C274" s="15" t="s">
        <v>2697</v>
      </c>
      <c r="D274" s="15" t="s">
        <v>2698</v>
      </c>
      <c r="E274" s="16">
        <v>20000</v>
      </c>
      <c r="F274" s="16">
        <v>4000</v>
      </c>
      <c r="G274" s="16">
        <f>+E274-F274</f>
        <v>16000</v>
      </c>
      <c r="H274" s="56"/>
      <c r="I274" s="56"/>
      <c r="J274" s="56"/>
      <c r="K274" s="56"/>
    </row>
    <row r="275" spans="1:11" s="57" customFormat="1" ht="12.75">
      <c r="A275" s="15" t="s">
        <v>1206</v>
      </c>
      <c r="B275" s="14" t="s">
        <v>1212</v>
      </c>
      <c r="C275" s="15" t="s">
        <v>2699</v>
      </c>
      <c r="D275" s="15" t="s">
        <v>2700</v>
      </c>
      <c r="E275" s="16">
        <v>5000</v>
      </c>
      <c r="F275" s="16">
        <v>5000</v>
      </c>
      <c r="G275" s="18">
        <v>0</v>
      </c>
      <c r="H275" s="56"/>
      <c r="I275" s="56"/>
      <c r="J275" s="56"/>
      <c r="K275" s="56"/>
    </row>
    <row r="276" spans="1:11" s="57" customFormat="1" ht="12.75">
      <c r="A276" s="15" t="s">
        <v>1206</v>
      </c>
      <c r="B276" s="14" t="s">
        <v>1212</v>
      </c>
      <c r="C276" s="15" t="s">
        <v>2701</v>
      </c>
      <c r="D276" s="15" t="s">
        <v>2702</v>
      </c>
      <c r="E276" s="16">
        <v>15000</v>
      </c>
      <c r="F276" s="16">
        <v>15000</v>
      </c>
      <c r="G276" s="18">
        <v>0</v>
      </c>
      <c r="H276" s="56"/>
      <c r="I276" s="56"/>
      <c r="J276" s="56"/>
      <c r="K276" s="56"/>
    </row>
    <row r="277" spans="1:11" s="57" customFormat="1" ht="12.75">
      <c r="A277" s="15" t="s">
        <v>1206</v>
      </c>
      <c r="B277" s="15" t="s">
        <v>1337</v>
      </c>
      <c r="C277" s="15" t="s">
        <v>2703</v>
      </c>
      <c r="D277" s="15" t="s">
        <v>2704</v>
      </c>
      <c r="E277" s="16">
        <v>10000</v>
      </c>
      <c r="F277" s="16">
        <v>750</v>
      </c>
      <c r="G277" s="16">
        <f>+E277-F277</f>
        <v>9250</v>
      </c>
      <c r="H277" s="56"/>
      <c r="I277" s="56"/>
      <c r="J277" s="56"/>
      <c r="K277" s="56"/>
    </row>
    <row r="278" spans="1:11" s="57" customFormat="1" ht="12.75">
      <c r="A278" s="15" t="s">
        <v>1206</v>
      </c>
      <c r="B278" s="15" t="s">
        <v>1338</v>
      </c>
      <c r="C278" s="15" t="s">
        <v>2705</v>
      </c>
      <c r="D278" s="15" t="s">
        <v>2706</v>
      </c>
      <c r="E278" s="16">
        <v>8000</v>
      </c>
      <c r="F278" s="16">
        <v>4500</v>
      </c>
      <c r="G278" s="16">
        <f>+E278-F278</f>
        <v>3500</v>
      </c>
      <c r="H278" s="56"/>
      <c r="I278" s="56"/>
      <c r="J278" s="56"/>
      <c r="K278" s="56"/>
    </row>
    <row r="279" spans="1:11" s="57" customFormat="1" ht="12.75">
      <c r="A279" s="15" t="s">
        <v>1206</v>
      </c>
      <c r="B279" s="14" t="s">
        <v>1212</v>
      </c>
      <c r="C279" s="15" t="s">
        <v>2707</v>
      </c>
      <c r="D279" s="15" t="s">
        <v>2708</v>
      </c>
      <c r="E279" s="16">
        <v>1000</v>
      </c>
      <c r="F279" s="16">
        <v>1000</v>
      </c>
      <c r="G279" s="18">
        <v>0</v>
      </c>
      <c r="H279" s="56"/>
      <c r="I279" s="56"/>
      <c r="J279" s="56"/>
      <c r="K279" s="56"/>
    </row>
    <row r="280" spans="1:11" s="57" customFormat="1" ht="12.75">
      <c r="A280" s="15" t="s">
        <v>1206</v>
      </c>
      <c r="B280" s="15" t="s">
        <v>1339</v>
      </c>
      <c r="C280" s="15" t="s">
        <v>2709</v>
      </c>
      <c r="D280" s="15" t="s">
        <v>2710</v>
      </c>
      <c r="E280" s="16">
        <v>35000</v>
      </c>
      <c r="F280" s="16">
        <v>8000</v>
      </c>
      <c r="G280" s="16">
        <f>+E280-F280</f>
        <v>27000</v>
      </c>
      <c r="H280" s="56"/>
      <c r="I280" s="56"/>
      <c r="J280" s="56"/>
      <c r="K280" s="56"/>
    </row>
    <row r="281" spans="1:11" s="57" customFormat="1" ht="12.75">
      <c r="A281" s="15" t="s">
        <v>1206</v>
      </c>
      <c r="B281" s="14" t="s">
        <v>1212</v>
      </c>
      <c r="C281" s="15" t="s">
        <v>2711</v>
      </c>
      <c r="D281" s="15" t="s">
        <v>2712</v>
      </c>
      <c r="E281" s="16">
        <v>10000</v>
      </c>
      <c r="F281" s="16">
        <v>10000</v>
      </c>
      <c r="G281" s="18">
        <v>0</v>
      </c>
      <c r="H281" s="56"/>
      <c r="I281" s="56"/>
      <c r="J281" s="56"/>
      <c r="K281" s="56"/>
    </row>
    <row r="282" spans="1:11" s="57" customFormat="1" ht="12.75">
      <c r="A282" s="15" t="s">
        <v>1206</v>
      </c>
      <c r="B282" s="15" t="s">
        <v>1340</v>
      </c>
      <c r="C282" s="15" t="s">
        <v>2713</v>
      </c>
      <c r="D282" s="15" t="s">
        <v>2714</v>
      </c>
      <c r="E282" s="16">
        <v>5000</v>
      </c>
      <c r="F282" s="16">
        <v>3000</v>
      </c>
      <c r="G282" s="16">
        <f>+E282-F282</f>
        <v>2000</v>
      </c>
      <c r="H282" s="56"/>
      <c r="I282" s="56"/>
      <c r="J282" s="56"/>
      <c r="K282" s="56"/>
    </row>
    <row r="283" spans="1:11" s="57" customFormat="1" ht="12.75">
      <c r="A283" s="15" t="s">
        <v>1206</v>
      </c>
      <c r="B283" s="15" t="s">
        <v>1341</v>
      </c>
      <c r="C283" s="15" t="s">
        <v>2715</v>
      </c>
      <c r="D283" s="15" t="s">
        <v>2716</v>
      </c>
      <c r="E283" s="16">
        <v>10000</v>
      </c>
      <c r="F283" s="16">
        <v>4000</v>
      </c>
      <c r="G283" s="16">
        <f>+E283-F283</f>
        <v>6000</v>
      </c>
      <c r="H283" s="56"/>
      <c r="I283" s="56"/>
      <c r="J283" s="56"/>
      <c r="K283" s="56"/>
    </row>
    <row r="284" spans="1:11" s="57" customFormat="1" ht="12.75">
      <c r="A284" s="15" t="s">
        <v>1206</v>
      </c>
      <c r="B284" s="15" t="s">
        <v>1342</v>
      </c>
      <c r="C284" s="15" t="s">
        <v>2717</v>
      </c>
      <c r="D284" s="15" t="s">
        <v>2718</v>
      </c>
      <c r="E284" s="16">
        <v>8000</v>
      </c>
      <c r="F284" s="16">
        <v>2000</v>
      </c>
      <c r="G284" s="16">
        <f>+E284-F284</f>
        <v>6000</v>
      </c>
      <c r="H284" s="56"/>
      <c r="I284" s="56"/>
      <c r="J284" s="56"/>
      <c r="K284" s="56"/>
    </row>
    <row r="285" spans="1:11" s="57" customFormat="1" ht="12.75">
      <c r="A285" s="15"/>
      <c r="B285" s="15"/>
      <c r="C285" s="15"/>
      <c r="D285" s="21" t="s">
        <v>3886</v>
      </c>
      <c r="E285" s="50">
        <f>SUM(E269:E284)</f>
        <v>159000</v>
      </c>
      <c r="F285" s="50">
        <f>SUM(F269:F284)</f>
        <v>81750</v>
      </c>
      <c r="G285" s="50">
        <f>SUM(G269:G284)</f>
        <v>77250</v>
      </c>
      <c r="H285" s="56"/>
      <c r="I285" s="56"/>
      <c r="J285" s="56"/>
      <c r="K285" s="56"/>
    </row>
    <row r="286" spans="1:11" s="57" customFormat="1" ht="12.75">
      <c r="A286" s="15" t="s">
        <v>1150</v>
      </c>
      <c r="B286" s="14" t="s">
        <v>1212</v>
      </c>
      <c r="C286" s="15" t="s">
        <v>2719</v>
      </c>
      <c r="D286" s="15" t="s">
        <v>2720</v>
      </c>
      <c r="E286" s="34">
        <v>10000</v>
      </c>
      <c r="F286" s="34">
        <v>10000</v>
      </c>
      <c r="G286" s="34">
        <f>+E286-F286</f>
        <v>0</v>
      </c>
      <c r="H286" s="56"/>
      <c r="I286" s="56"/>
      <c r="J286" s="56"/>
      <c r="K286" s="56"/>
    </row>
    <row r="287" spans="1:11" s="57" customFormat="1" ht="12.75">
      <c r="A287" s="15"/>
      <c r="B287" s="15"/>
      <c r="C287" s="15"/>
      <c r="D287" s="21" t="s">
        <v>3886</v>
      </c>
      <c r="E287" s="50">
        <f>SUM(E286)</f>
        <v>10000</v>
      </c>
      <c r="F287" s="50">
        <f>SUM(F286)</f>
        <v>10000</v>
      </c>
      <c r="G287" s="50">
        <f>SUM(G286)</f>
        <v>0</v>
      </c>
      <c r="H287" s="56"/>
      <c r="I287" s="56"/>
      <c r="J287" s="56"/>
      <c r="K287" s="56"/>
    </row>
    <row r="288" spans="1:11" s="57" customFormat="1" ht="12.75">
      <c r="A288" s="49"/>
      <c r="B288" s="15"/>
      <c r="C288" s="15"/>
      <c r="D288" s="21" t="s">
        <v>3843</v>
      </c>
      <c r="E288" s="50">
        <f>+E285+E287</f>
        <v>169000</v>
      </c>
      <c r="F288" s="50">
        <f>+F285+F287</f>
        <v>91750</v>
      </c>
      <c r="G288" s="50">
        <f>+G285+G287</f>
        <v>77250</v>
      </c>
      <c r="H288" s="56"/>
      <c r="I288" s="56"/>
      <c r="J288" s="56"/>
      <c r="K288" s="56"/>
    </row>
    <row r="289" spans="1:11" s="57" customFormat="1" ht="12.75">
      <c r="A289" s="49" t="s">
        <v>1344</v>
      </c>
      <c r="B289" s="15"/>
      <c r="C289" s="15"/>
      <c r="D289" s="21"/>
      <c r="E289" s="50"/>
      <c r="F289" s="50"/>
      <c r="G289" s="50"/>
      <c r="H289" s="56"/>
      <c r="I289" s="56"/>
      <c r="J289" s="56"/>
      <c r="K289" s="56"/>
    </row>
    <row r="290" spans="1:11" s="57" customFormat="1" ht="12.75">
      <c r="A290" s="15" t="s">
        <v>1206</v>
      </c>
      <c r="B290" s="14" t="s">
        <v>1212</v>
      </c>
      <c r="C290" s="15" t="s">
        <v>4584</v>
      </c>
      <c r="D290" s="15" t="s">
        <v>4585</v>
      </c>
      <c r="E290" s="34">
        <v>24500</v>
      </c>
      <c r="F290" s="34">
        <v>24500</v>
      </c>
      <c r="G290" s="34">
        <f>+E290-F290</f>
        <v>0</v>
      </c>
      <c r="H290" s="56"/>
      <c r="I290" s="56"/>
      <c r="J290" s="56"/>
      <c r="K290" s="56"/>
    </row>
    <row r="291" spans="1:11" s="57" customFormat="1" ht="12.75">
      <c r="A291" s="15" t="s">
        <v>1206</v>
      </c>
      <c r="B291" s="14" t="s">
        <v>1212</v>
      </c>
      <c r="C291" s="15" t="s">
        <v>4586</v>
      </c>
      <c r="D291" s="15" t="s">
        <v>4587</v>
      </c>
      <c r="E291" s="16">
        <v>7000</v>
      </c>
      <c r="F291" s="16">
        <v>7000</v>
      </c>
      <c r="G291" s="18">
        <v>0</v>
      </c>
      <c r="H291" s="56"/>
      <c r="I291" s="56"/>
      <c r="J291" s="56"/>
      <c r="K291" s="56"/>
    </row>
    <row r="292" spans="1:11" s="57" customFormat="1" ht="12.75">
      <c r="A292" s="15" t="s">
        <v>1206</v>
      </c>
      <c r="B292" s="14" t="s">
        <v>1212</v>
      </c>
      <c r="C292" s="15" t="s">
        <v>4594</v>
      </c>
      <c r="D292" s="15" t="s">
        <v>4595</v>
      </c>
      <c r="E292" s="16">
        <v>65812</v>
      </c>
      <c r="F292" s="16">
        <v>65812</v>
      </c>
      <c r="G292" s="18">
        <v>0</v>
      </c>
      <c r="H292" s="56"/>
      <c r="I292" s="56"/>
      <c r="J292" s="56"/>
      <c r="K292" s="56"/>
    </row>
    <row r="293" spans="1:11" s="57" customFormat="1" ht="12.75">
      <c r="A293" s="15" t="s">
        <v>1206</v>
      </c>
      <c r="B293" s="14" t="s">
        <v>1212</v>
      </c>
      <c r="C293" s="15" t="s">
        <v>4644</v>
      </c>
      <c r="D293" s="15" t="s">
        <v>4645</v>
      </c>
      <c r="E293" s="16">
        <v>12000</v>
      </c>
      <c r="F293" s="16">
        <v>12000</v>
      </c>
      <c r="G293" s="18">
        <v>0</v>
      </c>
      <c r="H293" s="56"/>
      <c r="I293" s="56"/>
      <c r="J293" s="56"/>
      <c r="K293" s="56"/>
    </row>
    <row r="294" spans="1:11" s="57" customFormat="1" ht="12.75">
      <c r="A294" s="15" t="s">
        <v>1206</v>
      </c>
      <c r="B294" s="14" t="s">
        <v>1212</v>
      </c>
      <c r="C294" s="15" t="s">
        <v>4646</v>
      </c>
      <c r="D294" s="15" t="s">
        <v>4647</v>
      </c>
      <c r="E294" s="16">
        <v>131198.08</v>
      </c>
      <c r="F294" s="16">
        <v>131198.08</v>
      </c>
      <c r="G294" s="18">
        <v>0</v>
      </c>
      <c r="H294" s="56"/>
      <c r="I294" s="56"/>
      <c r="J294" s="56"/>
      <c r="K294" s="56"/>
    </row>
    <row r="295" spans="1:11" s="57" customFormat="1" ht="12.75">
      <c r="A295" s="15" t="s">
        <v>1206</v>
      </c>
      <c r="B295" s="14" t="s">
        <v>1212</v>
      </c>
      <c r="C295" s="15" t="s">
        <v>4648</v>
      </c>
      <c r="D295" s="15" t="s">
        <v>4649</v>
      </c>
      <c r="E295" s="16">
        <v>2483.05</v>
      </c>
      <c r="F295" s="16">
        <v>2483.05</v>
      </c>
      <c r="G295" s="18">
        <v>0</v>
      </c>
      <c r="H295" s="56"/>
      <c r="I295" s="56"/>
      <c r="J295" s="56"/>
      <c r="K295" s="56"/>
    </row>
    <row r="296" spans="1:11" s="57" customFormat="1" ht="12.75">
      <c r="A296" s="15" t="s">
        <v>1206</v>
      </c>
      <c r="B296" s="14" t="s">
        <v>1212</v>
      </c>
      <c r="C296" s="15" t="s">
        <v>4650</v>
      </c>
      <c r="D296" s="15" t="s">
        <v>4651</v>
      </c>
      <c r="E296" s="16">
        <v>266435.84</v>
      </c>
      <c r="F296" s="16">
        <v>266435.84</v>
      </c>
      <c r="G296" s="18">
        <v>0</v>
      </c>
      <c r="H296" s="56"/>
      <c r="I296" s="56"/>
      <c r="J296" s="56"/>
      <c r="K296" s="56"/>
    </row>
    <row r="297" spans="1:11" s="57" customFormat="1" ht="12.75">
      <c r="A297" s="15" t="s">
        <v>1206</v>
      </c>
      <c r="B297" s="14" t="s">
        <v>1212</v>
      </c>
      <c r="C297" s="15" t="s">
        <v>4679</v>
      </c>
      <c r="D297" s="15" t="s">
        <v>4680</v>
      </c>
      <c r="E297" s="16">
        <v>530000</v>
      </c>
      <c r="F297" s="16">
        <v>530000</v>
      </c>
      <c r="G297" s="18">
        <v>0</v>
      </c>
      <c r="H297" s="56"/>
      <c r="I297" s="56"/>
      <c r="J297" s="56"/>
      <c r="K297" s="56"/>
    </row>
    <row r="298" spans="1:11" s="57" customFormat="1" ht="12.75">
      <c r="A298" s="15" t="s">
        <v>1206</v>
      </c>
      <c r="B298" s="14" t="s">
        <v>1212</v>
      </c>
      <c r="C298" s="15" t="s">
        <v>4697</v>
      </c>
      <c r="D298" s="15" t="s">
        <v>4698</v>
      </c>
      <c r="E298" s="16">
        <v>800</v>
      </c>
      <c r="F298" s="16">
        <v>800</v>
      </c>
      <c r="G298" s="18">
        <v>0</v>
      </c>
      <c r="H298" s="56"/>
      <c r="I298" s="56"/>
      <c r="J298" s="56"/>
      <c r="K298" s="56"/>
    </row>
    <row r="299" spans="1:11" s="57" customFormat="1" ht="12.75">
      <c r="A299" s="15" t="s">
        <v>1206</v>
      </c>
      <c r="B299" s="14" t="s">
        <v>1212</v>
      </c>
      <c r="C299" s="15" t="s">
        <v>2928</v>
      </c>
      <c r="D299" s="15" t="s">
        <v>2929</v>
      </c>
      <c r="E299" s="16">
        <v>3000</v>
      </c>
      <c r="F299" s="16">
        <v>3000</v>
      </c>
      <c r="G299" s="18">
        <v>0</v>
      </c>
      <c r="H299" s="56"/>
      <c r="I299" s="56"/>
      <c r="J299" s="56"/>
      <c r="K299" s="56"/>
    </row>
    <row r="300" spans="1:11" s="57" customFormat="1" ht="12.75">
      <c r="A300" s="15" t="s">
        <v>1206</v>
      </c>
      <c r="B300" s="14" t="s">
        <v>1212</v>
      </c>
      <c r="C300" s="15" t="s">
        <v>2930</v>
      </c>
      <c r="D300" s="15" t="s">
        <v>2931</v>
      </c>
      <c r="E300" s="16">
        <v>4000</v>
      </c>
      <c r="F300" s="16">
        <v>4000</v>
      </c>
      <c r="G300" s="18">
        <v>0</v>
      </c>
      <c r="H300" s="56"/>
      <c r="I300" s="56"/>
      <c r="J300" s="56"/>
      <c r="K300" s="56"/>
    </row>
    <row r="301" spans="1:11" s="57" customFormat="1" ht="12.75">
      <c r="A301" s="15" t="s">
        <v>1206</v>
      </c>
      <c r="B301" s="14" t="s">
        <v>1212</v>
      </c>
      <c r="C301" s="15" t="s">
        <v>2968</v>
      </c>
      <c r="D301" s="15" t="s">
        <v>2969</v>
      </c>
      <c r="E301" s="16">
        <v>18084.45</v>
      </c>
      <c r="F301" s="16">
        <v>18084.45</v>
      </c>
      <c r="G301" s="18">
        <v>0</v>
      </c>
      <c r="H301" s="56"/>
      <c r="I301" s="56"/>
      <c r="J301" s="56"/>
      <c r="K301" s="56"/>
    </row>
    <row r="302" spans="1:11" s="57" customFormat="1" ht="12.75">
      <c r="A302" s="15" t="s">
        <v>1206</v>
      </c>
      <c r="B302" s="14" t="s">
        <v>1212</v>
      </c>
      <c r="C302" s="15" t="s">
        <v>2970</v>
      </c>
      <c r="D302" s="15" t="s">
        <v>2971</v>
      </c>
      <c r="E302" s="16">
        <v>2303.6</v>
      </c>
      <c r="F302" s="16">
        <v>2303.6</v>
      </c>
      <c r="G302" s="18">
        <v>0</v>
      </c>
      <c r="H302" s="56"/>
      <c r="I302" s="56"/>
      <c r="J302" s="56"/>
      <c r="K302" s="56"/>
    </row>
    <row r="303" spans="1:11" s="57" customFormat="1" ht="12.75">
      <c r="A303" s="15" t="s">
        <v>1206</v>
      </c>
      <c r="B303" s="14" t="s">
        <v>1212</v>
      </c>
      <c r="C303" s="15" t="s">
        <v>2972</v>
      </c>
      <c r="D303" s="15" t="s">
        <v>2973</v>
      </c>
      <c r="E303" s="16">
        <v>17500</v>
      </c>
      <c r="F303" s="16">
        <v>17500</v>
      </c>
      <c r="G303" s="18">
        <v>0</v>
      </c>
      <c r="H303" s="56"/>
      <c r="I303" s="56"/>
      <c r="J303" s="56"/>
      <c r="K303" s="56"/>
    </row>
    <row r="304" spans="1:11" s="57" customFormat="1" ht="12.75">
      <c r="A304" s="15" t="s">
        <v>1206</v>
      </c>
      <c r="B304" s="14" t="s">
        <v>1212</v>
      </c>
      <c r="C304" s="15" t="s">
        <v>2976</v>
      </c>
      <c r="D304" s="15" t="s">
        <v>2977</v>
      </c>
      <c r="E304" s="16">
        <v>18175</v>
      </c>
      <c r="F304" s="16">
        <v>18175</v>
      </c>
      <c r="G304" s="18">
        <v>0</v>
      </c>
      <c r="H304" s="56"/>
      <c r="I304" s="56"/>
      <c r="J304" s="56"/>
      <c r="K304" s="56"/>
    </row>
    <row r="305" spans="1:11" s="57" customFormat="1" ht="12.75">
      <c r="A305" s="15" t="s">
        <v>1206</v>
      </c>
      <c r="B305" s="14" t="s">
        <v>1212</v>
      </c>
      <c r="C305" s="15" t="s">
        <v>2998</v>
      </c>
      <c r="D305" s="15" t="s">
        <v>2999</v>
      </c>
      <c r="E305" s="16">
        <v>34202.27</v>
      </c>
      <c r="F305" s="16">
        <v>34202.27</v>
      </c>
      <c r="G305" s="18">
        <v>0</v>
      </c>
      <c r="H305" s="56"/>
      <c r="I305" s="56"/>
      <c r="J305" s="56"/>
      <c r="K305" s="56"/>
    </row>
    <row r="306" spans="1:11" s="57" customFormat="1" ht="12.75">
      <c r="A306" s="15" t="s">
        <v>1206</v>
      </c>
      <c r="B306" s="14" t="s">
        <v>1212</v>
      </c>
      <c r="C306" s="15" t="s">
        <v>3000</v>
      </c>
      <c r="D306" s="15" t="s">
        <v>3001</v>
      </c>
      <c r="E306" s="16">
        <v>325839.48</v>
      </c>
      <c r="F306" s="16">
        <v>325839.48</v>
      </c>
      <c r="G306" s="18">
        <v>0</v>
      </c>
      <c r="H306" s="56"/>
      <c r="I306" s="56"/>
      <c r="J306" s="56"/>
      <c r="K306" s="56"/>
    </row>
    <row r="307" spans="1:11" s="57" customFormat="1" ht="12.75">
      <c r="A307" s="15" t="s">
        <v>1206</v>
      </c>
      <c r="B307" s="14" t="s">
        <v>1212</v>
      </c>
      <c r="C307" s="15" t="s">
        <v>3002</v>
      </c>
      <c r="D307" s="15" t="s">
        <v>3003</v>
      </c>
      <c r="E307" s="16">
        <v>20000</v>
      </c>
      <c r="F307" s="16">
        <v>20000</v>
      </c>
      <c r="G307" s="18">
        <v>0</v>
      </c>
      <c r="H307" s="56"/>
      <c r="I307" s="56"/>
      <c r="J307" s="56"/>
      <c r="K307" s="56"/>
    </row>
    <row r="308" spans="1:11" s="57" customFormat="1" ht="12.75">
      <c r="A308" s="15" t="s">
        <v>1206</v>
      </c>
      <c r="B308" s="14" t="s">
        <v>1212</v>
      </c>
      <c r="C308" s="15" t="s">
        <v>3004</v>
      </c>
      <c r="D308" s="15" t="s">
        <v>3005</v>
      </c>
      <c r="E308" s="16">
        <v>21993.28</v>
      </c>
      <c r="F308" s="16">
        <v>21993.28</v>
      </c>
      <c r="G308" s="18">
        <v>0</v>
      </c>
      <c r="H308" s="56"/>
      <c r="I308" s="56"/>
      <c r="J308" s="56"/>
      <c r="K308" s="56"/>
    </row>
    <row r="309" spans="1:11" s="57" customFormat="1" ht="12.75">
      <c r="A309" s="15" t="s">
        <v>1206</v>
      </c>
      <c r="B309" s="14" t="s">
        <v>1212</v>
      </c>
      <c r="C309" s="15" t="s">
        <v>3008</v>
      </c>
      <c r="D309" s="15" t="s">
        <v>3009</v>
      </c>
      <c r="E309" s="16">
        <v>5000</v>
      </c>
      <c r="F309" s="16">
        <v>5000</v>
      </c>
      <c r="G309" s="18">
        <v>0</v>
      </c>
      <c r="H309" s="56"/>
      <c r="I309" s="56"/>
      <c r="J309" s="56"/>
      <c r="K309" s="56"/>
    </row>
    <row r="310" spans="1:11" s="57" customFormat="1" ht="12.75">
      <c r="A310" s="15" t="s">
        <v>1206</v>
      </c>
      <c r="B310" s="14" t="s">
        <v>1212</v>
      </c>
      <c r="C310" s="15" t="s">
        <v>3016</v>
      </c>
      <c r="D310" s="15" t="s">
        <v>3017</v>
      </c>
      <c r="E310" s="16">
        <v>2500</v>
      </c>
      <c r="F310" s="16">
        <v>2500</v>
      </c>
      <c r="G310" s="18">
        <v>0</v>
      </c>
      <c r="H310" s="56"/>
      <c r="I310" s="56"/>
      <c r="J310" s="56"/>
      <c r="K310" s="56"/>
    </row>
    <row r="311" spans="1:11" s="57" customFormat="1" ht="12.75">
      <c r="A311" s="15" t="s">
        <v>1206</v>
      </c>
      <c r="B311" s="14" t="s">
        <v>1212</v>
      </c>
      <c r="C311" s="15" t="s">
        <v>3026</v>
      </c>
      <c r="D311" s="15" t="s">
        <v>3027</v>
      </c>
      <c r="E311" s="16">
        <v>25212</v>
      </c>
      <c r="F311" s="16">
        <v>25212</v>
      </c>
      <c r="G311" s="18">
        <v>0</v>
      </c>
      <c r="H311" s="56"/>
      <c r="I311" s="56"/>
      <c r="J311" s="56"/>
      <c r="K311" s="56"/>
    </row>
    <row r="312" spans="1:11" s="57" customFormat="1" ht="12.75">
      <c r="A312" s="15" t="s">
        <v>1206</v>
      </c>
      <c r="B312" s="15" t="s">
        <v>1216</v>
      </c>
      <c r="C312" s="15" t="s">
        <v>3038</v>
      </c>
      <c r="D312" s="15" t="s">
        <v>3039</v>
      </c>
      <c r="E312" s="16">
        <v>45284.5</v>
      </c>
      <c r="F312" s="16">
        <v>45056.53</v>
      </c>
      <c r="G312" s="16">
        <f>+E312-F312</f>
        <v>227.97000000000116</v>
      </c>
      <c r="H312" s="56"/>
      <c r="I312" s="56"/>
      <c r="J312" s="56"/>
      <c r="K312" s="56"/>
    </row>
    <row r="313" spans="1:11" s="57" customFormat="1" ht="12.75">
      <c r="A313" s="15" t="s">
        <v>1206</v>
      </c>
      <c r="B313" s="14" t="s">
        <v>1212</v>
      </c>
      <c r="C313" s="15" t="s">
        <v>4713</v>
      </c>
      <c r="D313" s="15" t="s">
        <v>4714</v>
      </c>
      <c r="E313" s="16">
        <v>40883.02</v>
      </c>
      <c r="F313" s="16">
        <v>40883.02</v>
      </c>
      <c r="G313" s="18">
        <v>0</v>
      </c>
      <c r="H313" s="56"/>
      <c r="I313" s="56"/>
      <c r="J313" s="56"/>
      <c r="K313" s="56"/>
    </row>
    <row r="314" spans="1:11" s="57" customFormat="1" ht="12.75">
      <c r="A314" s="15" t="s">
        <v>1206</v>
      </c>
      <c r="B314" s="14" t="s">
        <v>1212</v>
      </c>
      <c r="C314" s="15" t="s">
        <v>4715</v>
      </c>
      <c r="D314" s="15" t="s">
        <v>4716</v>
      </c>
      <c r="E314" s="16">
        <v>10000</v>
      </c>
      <c r="F314" s="16">
        <v>10000</v>
      </c>
      <c r="G314" s="18">
        <v>0</v>
      </c>
      <c r="H314" s="56"/>
      <c r="I314" s="56"/>
      <c r="J314" s="56"/>
      <c r="K314" s="56"/>
    </row>
    <row r="315" spans="1:11" s="57" customFormat="1" ht="12.75">
      <c r="A315" s="15" t="s">
        <v>1206</v>
      </c>
      <c r="B315" s="14" t="s">
        <v>1212</v>
      </c>
      <c r="C315" s="15" t="s">
        <v>4752</v>
      </c>
      <c r="D315" s="15" t="s">
        <v>4753</v>
      </c>
      <c r="E315" s="16">
        <v>19052.4</v>
      </c>
      <c r="F315" s="16">
        <v>19052.4</v>
      </c>
      <c r="G315" s="18">
        <v>0</v>
      </c>
      <c r="H315" s="56"/>
      <c r="I315" s="56"/>
      <c r="J315" s="56"/>
      <c r="K315" s="56"/>
    </row>
    <row r="316" spans="1:11" s="57" customFormat="1" ht="12.75">
      <c r="A316" s="15" t="s">
        <v>1206</v>
      </c>
      <c r="B316" s="14" t="s">
        <v>1212</v>
      </c>
      <c r="C316" s="15" t="s">
        <v>3170</v>
      </c>
      <c r="D316" s="15" t="s">
        <v>3171</v>
      </c>
      <c r="E316" s="16">
        <v>18855.08</v>
      </c>
      <c r="F316" s="16">
        <v>18855.08</v>
      </c>
      <c r="G316" s="18">
        <v>0</v>
      </c>
      <c r="H316" s="56"/>
      <c r="I316" s="56"/>
      <c r="J316" s="56"/>
      <c r="K316" s="56"/>
    </row>
    <row r="317" spans="1:11" s="57" customFormat="1" ht="12.75">
      <c r="A317" s="15" t="s">
        <v>1206</v>
      </c>
      <c r="B317" s="14" t="s">
        <v>1212</v>
      </c>
      <c r="C317" s="15" t="s">
        <v>3172</v>
      </c>
      <c r="D317" s="15" t="s">
        <v>3173</v>
      </c>
      <c r="E317" s="16">
        <v>50069</v>
      </c>
      <c r="F317" s="16">
        <v>50069</v>
      </c>
      <c r="G317" s="18">
        <v>0</v>
      </c>
      <c r="H317" s="56"/>
      <c r="I317" s="56"/>
      <c r="J317" s="56"/>
      <c r="K317" s="56"/>
    </row>
    <row r="318" spans="1:11" s="57" customFormat="1" ht="12.75">
      <c r="A318" s="15" t="s">
        <v>1206</v>
      </c>
      <c r="B318" s="14" t="s">
        <v>1212</v>
      </c>
      <c r="C318" s="15" t="s">
        <v>3174</v>
      </c>
      <c r="D318" s="15" t="s">
        <v>3175</v>
      </c>
      <c r="E318" s="16">
        <v>6000</v>
      </c>
      <c r="F318" s="16">
        <v>6000</v>
      </c>
      <c r="G318" s="18">
        <v>0</v>
      </c>
      <c r="H318" s="56"/>
      <c r="I318" s="56"/>
      <c r="J318" s="56"/>
      <c r="K318" s="56"/>
    </row>
    <row r="319" spans="1:11" s="57" customFormat="1" ht="12.75">
      <c r="A319" s="15" t="s">
        <v>1206</v>
      </c>
      <c r="B319" s="14" t="s">
        <v>1212</v>
      </c>
      <c r="C319" s="15" t="s">
        <v>3176</v>
      </c>
      <c r="D319" s="15" t="s">
        <v>3177</v>
      </c>
      <c r="E319" s="16">
        <v>42003.5</v>
      </c>
      <c r="F319" s="16">
        <v>42003.5</v>
      </c>
      <c r="G319" s="18">
        <v>0</v>
      </c>
      <c r="H319" s="56"/>
      <c r="I319" s="56"/>
      <c r="J319" s="56"/>
      <c r="K319" s="56"/>
    </row>
    <row r="320" spans="1:11" s="57" customFormat="1" ht="12.75">
      <c r="A320" s="15" t="s">
        <v>1206</v>
      </c>
      <c r="B320" s="14" t="s">
        <v>1212</v>
      </c>
      <c r="C320" s="15" t="s">
        <v>3178</v>
      </c>
      <c r="D320" s="15" t="s">
        <v>3179</v>
      </c>
      <c r="E320" s="16">
        <v>6674</v>
      </c>
      <c r="F320" s="16">
        <v>6674</v>
      </c>
      <c r="G320" s="18">
        <v>0</v>
      </c>
      <c r="H320" s="56"/>
      <c r="I320" s="56"/>
      <c r="J320" s="56"/>
      <c r="K320" s="56"/>
    </row>
    <row r="321" spans="1:11" s="57" customFormat="1" ht="12.75">
      <c r="A321" s="15" t="s">
        <v>1206</v>
      </c>
      <c r="B321" s="14" t="s">
        <v>1212</v>
      </c>
      <c r="C321" s="15" t="s">
        <v>3180</v>
      </c>
      <c r="D321" s="15" t="s">
        <v>3181</v>
      </c>
      <c r="E321" s="16">
        <v>477000</v>
      </c>
      <c r="F321" s="16">
        <v>477000</v>
      </c>
      <c r="G321" s="18">
        <v>0</v>
      </c>
      <c r="H321" s="56"/>
      <c r="I321" s="56"/>
      <c r="J321" s="56"/>
      <c r="K321" s="56"/>
    </row>
    <row r="322" spans="1:11" s="57" customFormat="1" ht="12.75">
      <c r="A322" s="15" t="s">
        <v>1206</v>
      </c>
      <c r="B322" s="14" t="s">
        <v>1212</v>
      </c>
      <c r="C322" s="15" t="s">
        <v>3182</v>
      </c>
      <c r="D322" s="15" t="s">
        <v>3183</v>
      </c>
      <c r="E322" s="16">
        <v>220000</v>
      </c>
      <c r="F322" s="16">
        <v>220000</v>
      </c>
      <c r="G322" s="18">
        <v>0</v>
      </c>
      <c r="H322" s="56"/>
      <c r="I322" s="56"/>
      <c r="J322" s="56"/>
      <c r="K322" s="56"/>
    </row>
    <row r="323" spans="1:11" s="57" customFormat="1" ht="12.75">
      <c r="A323" s="15" t="s">
        <v>1206</v>
      </c>
      <c r="B323" s="14" t="s">
        <v>1212</v>
      </c>
      <c r="C323" s="15" t="s">
        <v>3184</v>
      </c>
      <c r="D323" s="15" t="s">
        <v>3185</v>
      </c>
      <c r="E323" s="16">
        <v>10867.84</v>
      </c>
      <c r="F323" s="16">
        <v>10867.84</v>
      </c>
      <c r="G323" s="18">
        <v>0</v>
      </c>
      <c r="H323" s="56"/>
      <c r="I323" s="56"/>
      <c r="J323" s="56"/>
      <c r="K323" s="56"/>
    </row>
    <row r="324" spans="1:11" s="57" customFormat="1" ht="12.75">
      <c r="A324" s="15" t="s">
        <v>1206</v>
      </c>
      <c r="B324" s="14" t="s">
        <v>1212</v>
      </c>
      <c r="C324" s="15" t="s">
        <v>3186</v>
      </c>
      <c r="D324" s="15" t="s">
        <v>3187</v>
      </c>
      <c r="E324" s="16">
        <v>111701.44</v>
      </c>
      <c r="F324" s="16">
        <v>111701.44</v>
      </c>
      <c r="G324" s="18">
        <v>0</v>
      </c>
      <c r="H324" s="56"/>
      <c r="I324" s="56"/>
      <c r="J324" s="56"/>
      <c r="K324" s="56"/>
    </row>
    <row r="325" spans="1:11" s="57" customFormat="1" ht="12.75">
      <c r="A325" s="15" t="s">
        <v>1206</v>
      </c>
      <c r="B325" s="15" t="s">
        <v>1235</v>
      </c>
      <c r="C325" s="15" t="s">
        <v>3188</v>
      </c>
      <c r="D325" s="15" t="s">
        <v>3189</v>
      </c>
      <c r="E325" s="16">
        <v>18770</v>
      </c>
      <c r="F325" s="16">
        <v>18770</v>
      </c>
      <c r="G325" s="18">
        <v>0</v>
      </c>
      <c r="H325" s="56"/>
      <c r="I325" s="56"/>
      <c r="J325" s="56"/>
      <c r="K325" s="56"/>
    </row>
    <row r="326" spans="1:11" s="57" customFormat="1" ht="12.75">
      <c r="A326" s="15" t="s">
        <v>1206</v>
      </c>
      <c r="B326" s="14" t="s">
        <v>1212</v>
      </c>
      <c r="C326" s="15" t="s">
        <v>3194</v>
      </c>
      <c r="D326" s="15" t="s">
        <v>3195</v>
      </c>
      <c r="E326" s="16">
        <v>4000</v>
      </c>
      <c r="F326" s="16">
        <v>4000</v>
      </c>
      <c r="G326" s="18">
        <v>0</v>
      </c>
      <c r="H326" s="56"/>
      <c r="I326" s="56"/>
      <c r="J326" s="56"/>
      <c r="K326" s="56"/>
    </row>
    <row r="327" spans="1:11" s="57" customFormat="1" ht="12.75">
      <c r="A327" s="15" t="s">
        <v>1206</v>
      </c>
      <c r="B327" s="14" t="s">
        <v>1212</v>
      </c>
      <c r="C327" s="15" t="s">
        <v>3208</v>
      </c>
      <c r="D327" s="15" t="s">
        <v>3209</v>
      </c>
      <c r="E327" s="16">
        <v>10000</v>
      </c>
      <c r="F327" s="16">
        <v>10000</v>
      </c>
      <c r="G327" s="18">
        <v>0</v>
      </c>
      <c r="H327" s="56"/>
      <c r="I327" s="56"/>
      <c r="J327" s="56"/>
      <c r="K327" s="56"/>
    </row>
    <row r="328" spans="1:11" s="57" customFormat="1" ht="12.75">
      <c r="A328" s="15" t="s">
        <v>1206</v>
      </c>
      <c r="B328" s="14" t="s">
        <v>1212</v>
      </c>
      <c r="C328" s="15" t="s">
        <v>3210</v>
      </c>
      <c r="D328" s="15" t="s">
        <v>3211</v>
      </c>
      <c r="E328" s="16">
        <v>1500</v>
      </c>
      <c r="F328" s="16">
        <v>1500</v>
      </c>
      <c r="G328" s="18">
        <v>0</v>
      </c>
      <c r="H328" s="56"/>
      <c r="I328" s="56"/>
      <c r="J328" s="56"/>
      <c r="K328" s="56"/>
    </row>
    <row r="329" spans="1:11" s="57" customFormat="1" ht="12.75">
      <c r="A329" s="15" t="s">
        <v>1206</v>
      </c>
      <c r="B329" s="14" t="s">
        <v>1212</v>
      </c>
      <c r="C329" s="15" t="s">
        <v>3214</v>
      </c>
      <c r="D329" s="15" t="s">
        <v>3215</v>
      </c>
      <c r="E329" s="16">
        <v>65578.98</v>
      </c>
      <c r="F329" s="16">
        <v>65578.98</v>
      </c>
      <c r="G329" s="18">
        <v>0</v>
      </c>
      <c r="H329" s="56"/>
      <c r="I329" s="56"/>
      <c r="J329" s="56"/>
      <c r="K329" s="56"/>
    </row>
    <row r="330" spans="1:11" s="57" customFormat="1" ht="12.75">
      <c r="A330" s="15" t="s">
        <v>1206</v>
      </c>
      <c r="B330" s="14" t="s">
        <v>1212</v>
      </c>
      <c r="C330" s="15" t="s">
        <v>3216</v>
      </c>
      <c r="D330" s="15" t="s">
        <v>3217</v>
      </c>
      <c r="E330" s="16">
        <v>68574.03</v>
      </c>
      <c r="F330" s="16">
        <v>68574.03</v>
      </c>
      <c r="G330" s="18">
        <v>0</v>
      </c>
      <c r="H330" s="56"/>
      <c r="I330" s="56"/>
      <c r="J330" s="56"/>
      <c r="K330" s="56"/>
    </row>
    <row r="331" spans="1:11" s="57" customFormat="1" ht="12.75">
      <c r="A331" s="15" t="s">
        <v>1206</v>
      </c>
      <c r="B331" s="14" t="s">
        <v>1212</v>
      </c>
      <c r="C331" s="15" t="s">
        <v>3240</v>
      </c>
      <c r="D331" s="15" t="s">
        <v>3241</v>
      </c>
      <c r="E331" s="16">
        <v>15000</v>
      </c>
      <c r="F331" s="16">
        <v>15000</v>
      </c>
      <c r="G331" s="18">
        <v>0</v>
      </c>
      <c r="H331" s="56"/>
      <c r="I331" s="56"/>
      <c r="J331" s="56"/>
      <c r="K331" s="56"/>
    </row>
    <row r="332" spans="1:11" s="57" customFormat="1" ht="12.75">
      <c r="A332" s="15" t="s">
        <v>1206</v>
      </c>
      <c r="B332" s="14" t="s">
        <v>1212</v>
      </c>
      <c r="C332" s="15" t="s">
        <v>3258</v>
      </c>
      <c r="D332" s="15" t="s">
        <v>3259</v>
      </c>
      <c r="E332" s="16">
        <v>6676.72</v>
      </c>
      <c r="F332" s="16">
        <v>6676.72</v>
      </c>
      <c r="G332" s="18">
        <v>0</v>
      </c>
      <c r="H332" s="56"/>
      <c r="I332" s="56"/>
      <c r="J332" s="56"/>
      <c r="K332" s="56"/>
    </row>
    <row r="333" spans="1:11" s="57" customFormat="1" ht="12.75">
      <c r="A333" s="15" t="s">
        <v>1206</v>
      </c>
      <c r="B333" s="14" t="s">
        <v>1212</v>
      </c>
      <c r="C333" s="15" t="s">
        <v>3302</v>
      </c>
      <c r="D333" s="15" t="s">
        <v>3303</v>
      </c>
      <c r="E333" s="16">
        <v>85092.02</v>
      </c>
      <c r="F333" s="16">
        <v>85092.02</v>
      </c>
      <c r="G333" s="18">
        <v>0</v>
      </c>
      <c r="H333" s="56"/>
      <c r="I333" s="56"/>
      <c r="J333" s="56"/>
      <c r="K333" s="56"/>
    </row>
    <row r="334" spans="1:11" s="57" customFormat="1" ht="12.75">
      <c r="A334" s="15" t="s">
        <v>1206</v>
      </c>
      <c r="B334" s="14" t="s">
        <v>1212</v>
      </c>
      <c r="C334" s="15" t="s">
        <v>3304</v>
      </c>
      <c r="D334" s="15" t="s">
        <v>3305</v>
      </c>
      <c r="E334" s="16">
        <v>3750</v>
      </c>
      <c r="F334" s="16">
        <v>3750</v>
      </c>
      <c r="G334" s="18">
        <v>0</v>
      </c>
      <c r="H334" s="56"/>
      <c r="I334" s="56"/>
      <c r="J334" s="56"/>
      <c r="K334" s="56"/>
    </row>
    <row r="335" spans="1:11" s="57" customFormat="1" ht="12.75">
      <c r="A335" s="15" t="s">
        <v>1206</v>
      </c>
      <c r="B335" s="14" t="s">
        <v>1212</v>
      </c>
      <c r="C335" s="15" t="s">
        <v>3306</v>
      </c>
      <c r="D335" s="15" t="s">
        <v>3307</v>
      </c>
      <c r="E335" s="16">
        <v>1955</v>
      </c>
      <c r="F335" s="16">
        <v>1955</v>
      </c>
      <c r="G335" s="18">
        <v>0</v>
      </c>
      <c r="H335" s="56"/>
      <c r="I335" s="56"/>
      <c r="J335" s="56"/>
      <c r="K335" s="56"/>
    </row>
    <row r="336" spans="1:11" s="57" customFormat="1" ht="12.75">
      <c r="A336" s="15" t="s">
        <v>1206</v>
      </c>
      <c r="B336" s="14" t="s">
        <v>1212</v>
      </c>
      <c r="C336" s="15" t="s">
        <v>3308</v>
      </c>
      <c r="D336" s="15" t="s">
        <v>3309</v>
      </c>
      <c r="E336" s="16">
        <v>11426.4</v>
      </c>
      <c r="F336" s="16">
        <v>11426.4</v>
      </c>
      <c r="G336" s="18">
        <v>0</v>
      </c>
      <c r="H336" s="56"/>
      <c r="I336" s="56"/>
      <c r="J336" s="56"/>
      <c r="K336" s="56"/>
    </row>
    <row r="337" spans="1:11" s="57" customFormat="1" ht="12.75">
      <c r="A337" s="15" t="s">
        <v>1206</v>
      </c>
      <c r="B337" s="14" t="s">
        <v>1212</v>
      </c>
      <c r="C337" s="15" t="s">
        <v>3310</v>
      </c>
      <c r="D337" s="15" t="s">
        <v>3311</v>
      </c>
      <c r="E337" s="16">
        <v>2680</v>
      </c>
      <c r="F337" s="16">
        <v>2680</v>
      </c>
      <c r="G337" s="18">
        <v>0</v>
      </c>
      <c r="H337" s="56"/>
      <c r="I337" s="56"/>
      <c r="J337" s="56"/>
      <c r="K337" s="56"/>
    </row>
    <row r="338" spans="1:11" s="57" customFormat="1" ht="12.75">
      <c r="A338" s="15" t="s">
        <v>1206</v>
      </c>
      <c r="B338" s="14" t="s">
        <v>1212</v>
      </c>
      <c r="C338" s="15" t="s">
        <v>3314</v>
      </c>
      <c r="D338" s="15" t="s">
        <v>3315</v>
      </c>
      <c r="E338" s="16">
        <v>240000</v>
      </c>
      <c r="F338" s="16">
        <v>240000</v>
      </c>
      <c r="G338" s="18">
        <v>0</v>
      </c>
      <c r="H338" s="56"/>
      <c r="I338" s="56"/>
      <c r="J338" s="56"/>
      <c r="K338" s="56"/>
    </row>
    <row r="339" spans="1:11" s="57" customFormat="1" ht="12.75">
      <c r="A339" s="15" t="s">
        <v>1206</v>
      </c>
      <c r="B339" s="14" t="s">
        <v>1212</v>
      </c>
      <c r="C339" s="15" t="s">
        <v>3328</v>
      </c>
      <c r="D339" s="15" t="s">
        <v>3329</v>
      </c>
      <c r="E339" s="16">
        <v>5000</v>
      </c>
      <c r="F339" s="16">
        <v>5000</v>
      </c>
      <c r="G339" s="18">
        <v>0</v>
      </c>
      <c r="H339" s="56"/>
      <c r="I339" s="56"/>
      <c r="J339" s="56"/>
      <c r="K339" s="56"/>
    </row>
    <row r="340" spans="1:11" s="57" customFormat="1" ht="12.75">
      <c r="A340" s="15" t="s">
        <v>1206</v>
      </c>
      <c r="B340" s="14" t="s">
        <v>1212</v>
      </c>
      <c r="C340" s="15" t="s">
        <v>3332</v>
      </c>
      <c r="D340" s="15" t="s">
        <v>3333</v>
      </c>
      <c r="E340" s="16">
        <v>234491.3</v>
      </c>
      <c r="F340" s="16">
        <v>234491.3</v>
      </c>
      <c r="G340" s="18">
        <v>0</v>
      </c>
      <c r="H340" s="56"/>
      <c r="I340" s="56"/>
      <c r="J340" s="56"/>
      <c r="K340" s="56"/>
    </row>
    <row r="341" spans="1:11" s="57" customFormat="1" ht="12.75">
      <c r="A341" s="15" t="s">
        <v>1206</v>
      </c>
      <c r="B341" s="14" t="s">
        <v>1212</v>
      </c>
      <c r="C341" s="15" t="s">
        <v>3342</v>
      </c>
      <c r="D341" s="15" t="s">
        <v>3343</v>
      </c>
      <c r="E341" s="16">
        <v>10000</v>
      </c>
      <c r="F341" s="16">
        <v>10000</v>
      </c>
      <c r="G341" s="18">
        <v>0</v>
      </c>
      <c r="H341" s="56"/>
      <c r="I341" s="56"/>
      <c r="J341" s="56"/>
      <c r="K341" s="56"/>
    </row>
    <row r="342" spans="1:11" s="57" customFormat="1" ht="12.75">
      <c r="A342" s="15" t="s">
        <v>1206</v>
      </c>
      <c r="B342" s="14" t="s">
        <v>1212</v>
      </c>
      <c r="C342" s="15" t="s">
        <v>3362</v>
      </c>
      <c r="D342" s="15" t="s">
        <v>3363</v>
      </c>
      <c r="E342" s="16">
        <v>2500</v>
      </c>
      <c r="F342" s="16">
        <v>2500</v>
      </c>
      <c r="G342" s="18">
        <v>0</v>
      </c>
      <c r="H342" s="56"/>
      <c r="I342" s="56"/>
      <c r="J342" s="56"/>
      <c r="K342" s="56"/>
    </row>
    <row r="343" spans="1:11" s="57" customFormat="1" ht="12.75">
      <c r="A343" s="15" t="s">
        <v>1206</v>
      </c>
      <c r="B343" s="14" t="s">
        <v>1212</v>
      </c>
      <c r="C343" s="15" t="s">
        <v>3364</v>
      </c>
      <c r="D343" s="15" t="s">
        <v>3365</v>
      </c>
      <c r="E343" s="16">
        <v>3148.28</v>
      </c>
      <c r="F343" s="16">
        <v>3148.28</v>
      </c>
      <c r="G343" s="18">
        <v>0</v>
      </c>
      <c r="H343" s="56"/>
      <c r="I343" s="56"/>
      <c r="J343" s="56"/>
      <c r="K343" s="56"/>
    </row>
    <row r="344" spans="1:11" s="57" customFormat="1" ht="12.75">
      <c r="A344" s="15" t="s">
        <v>1206</v>
      </c>
      <c r="B344" s="14" t="s">
        <v>1212</v>
      </c>
      <c r="C344" s="15" t="s">
        <v>3390</v>
      </c>
      <c r="D344" s="15" t="s">
        <v>3391</v>
      </c>
      <c r="E344" s="16">
        <v>2500</v>
      </c>
      <c r="F344" s="16">
        <v>2500</v>
      </c>
      <c r="G344" s="18">
        <v>0</v>
      </c>
      <c r="H344" s="56"/>
      <c r="I344" s="56"/>
      <c r="J344" s="56"/>
      <c r="K344" s="56"/>
    </row>
    <row r="345" spans="1:11" s="57" customFormat="1" ht="12.75">
      <c r="A345" s="15" t="s">
        <v>1206</v>
      </c>
      <c r="B345" s="14" t="s">
        <v>1212</v>
      </c>
      <c r="C345" s="15" t="s">
        <v>3392</v>
      </c>
      <c r="D345" s="15" t="s">
        <v>3393</v>
      </c>
      <c r="E345" s="16">
        <v>19180.99</v>
      </c>
      <c r="F345" s="16">
        <v>19180.99</v>
      </c>
      <c r="G345" s="18">
        <v>0</v>
      </c>
      <c r="H345" s="56"/>
      <c r="I345" s="56"/>
      <c r="J345" s="56"/>
      <c r="K345" s="56"/>
    </row>
    <row r="346" spans="1:11" s="57" customFormat="1" ht="12.75">
      <c r="A346" s="15" t="s">
        <v>1206</v>
      </c>
      <c r="B346" s="14" t="s">
        <v>1212</v>
      </c>
      <c r="C346" s="15" t="s">
        <v>3394</v>
      </c>
      <c r="D346" s="15" t="s">
        <v>3395</v>
      </c>
      <c r="E346" s="16">
        <v>2010</v>
      </c>
      <c r="F346" s="16">
        <v>2010</v>
      </c>
      <c r="G346" s="18">
        <v>0</v>
      </c>
      <c r="H346" s="56"/>
      <c r="I346" s="56"/>
      <c r="J346" s="56"/>
      <c r="K346" s="56"/>
    </row>
    <row r="347" spans="1:11" s="57" customFormat="1" ht="12.75">
      <c r="A347" s="15" t="s">
        <v>1206</v>
      </c>
      <c r="B347" s="14" t="s">
        <v>1212</v>
      </c>
      <c r="C347" s="15" t="s">
        <v>3396</v>
      </c>
      <c r="D347" s="15" t="s">
        <v>3397</v>
      </c>
      <c r="E347" s="16">
        <v>4000</v>
      </c>
      <c r="F347" s="16">
        <v>4000</v>
      </c>
      <c r="G347" s="18">
        <v>0</v>
      </c>
      <c r="H347" s="56"/>
      <c r="I347" s="56"/>
      <c r="J347" s="56"/>
      <c r="K347" s="56"/>
    </row>
    <row r="348" spans="1:11" s="57" customFormat="1" ht="12.75">
      <c r="A348" s="15" t="s">
        <v>1206</v>
      </c>
      <c r="B348" s="14" t="s">
        <v>1212</v>
      </c>
      <c r="C348" s="15" t="s">
        <v>3398</v>
      </c>
      <c r="D348" s="15" t="s">
        <v>3399</v>
      </c>
      <c r="E348" s="16">
        <v>2351.7</v>
      </c>
      <c r="F348" s="16">
        <v>2351.7</v>
      </c>
      <c r="G348" s="18">
        <v>0</v>
      </c>
      <c r="H348" s="56"/>
      <c r="I348" s="56"/>
      <c r="J348" s="56"/>
      <c r="K348" s="56"/>
    </row>
    <row r="349" spans="1:11" s="57" customFormat="1" ht="12.75">
      <c r="A349" s="15" t="s">
        <v>1206</v>
      </c>
      <c r="B349" s="14" t="s">
        <v>1212</v>
      </c>
      <c r="C349" s="15" t="s">
        <v>3428</v>
      </c>
      <c r="D349" s="15" t="s">
        <v>3429</v>
      </c>
      <c r="E349" s="16">
        <v>1500</v>
      </c>
      <c r="F349" s="16">
        <v>1500</v>
      </c>
      <c r="G349" s="18">
        <v>0</v>
      </c>
      <c r="H349" s="56"/>
      <c r="I349" s="56"/>
      <c r="J349" s="56"/>
      <c r="K349" s="56"/>
    </row>
    <row r="350" spans="1:11" s="57" customFormat="1" ht="12.75">
      <c r="A350" s="15" t="s">
        <v>1206</v>
      </c>
      <c r="B350" s="14" t="s">
        <v>1212</v>
      </c>
      <c r="C350" s="15" t="s">
        <v>3446</v>
      </c>
      <c r="D350" s="15" t="s">
        <v>3447</v>
      </c>
      <c r="E350" s="16">
        <v>4800000</v>
      </c>
      <c r="F350" s="16">
        <v>4800000</v>
      </c>
      <c r="G350" s="18">
        <v>0</v>
      </c>
      <c r="H350" s="56"/>
      <c r="I350" s="56"/>
      <c r="J350" s="56"/>
      <c r="K350" s="56"/>
    </row>
    <row r="351" spans="1:11" s="57" customFormat="1" ht="12.75">
      <c r="A351" s="15" t="s">
        <v>1206</v>
      </c>
      <c r="B351" s="14" t="s">
        <v>1212</v>
      </c>
      <c r="C351" s="15" t="s">
        <v>3448</v>
      </c>
      <c r="D351" s="15" t="s">
        <v>3449</v>
      </c>
      <c r="E351" s="16">
        <v>7106</v>
      </c>
      <c r="F351" s="16">
        <v>7106</v>
      </c>
      <c r="G351" s="18">
        <v>0</v>
      </c>
      <c r="H351" s="56"/>
      <c r="I351" s="56"/>
      <c r="J351" s="56"/>
      <c r="K351" s="56"/>
    </row>
    <row r="352" spans="1:11" s="57" customFormat="1" ht="12.75">
      <c r="A352" s="15" t="s">
        <v>1206</v>
      </c>
      <c r="B352" s="14" t="s">
        <v>1212</v>
      </c>
      <c r="C352" s="15" t="s">
        <v>3450</v>
      </c>
      <c r="D352" s="15" t="s">
        <v>3451</v>
      </c>
      <c r="E352" s="16">
        <v>2731.05</v>
      </c>
      <c r="F352" s="16">
        <v>2731.05</v>
      </c>
      <c r="G352" s="18">
        <v>0</v>
      </c>
      <c r="H352" s="56"/>
      <c r="I352" s="56"/>
      <c r="J352" s="56"/>
      <c r="K352" s="56"/>
    </row>
    <row r="353" spans="1:11" s="227" customFormat="1" ht="12.75">
      <c r="A353" s="15" t="s">
        <v>1206</v>
      </c>
      <c r="B353" s="14" t="s">
        <v>1212</v>
      </c>
      <c r="C353" s="15" t="s">
        <v>3453</v>
      </c>
      <c r="D353" s="15" t="s">
        <v>3454</v>
      </c>
      <c r="E353" s="16">
        <v>22000</v>
      </c>
      <c r="F353" s="16">
        <v>22000</v>
      </c>
      <c r="G353" s="18">
        <v>0</v>
      </c>
      <c r="H353" s="226"/>
      <c r="I353" s="226"/>
      <c r="J353" s="226"/>
      <c r="K353" s="226"/>
    </row>
    <row r="354" spans="1:11" s="227" customFormat="1" ht="12.75">
      <c r="A354" s="15" t="s">
        <v>1206</v>
      </c>
      <c r="B354" s="14" t="s">
        <v>1212</v>
      </c>
      <c r="C354" s="15" t="s">
        <v>3456</v>
      </c>
      <c r="D354" s="15" t="s">
        <v>3457</v>
      </c>
      <c r="E354" s="16">
        <v>3000</v>
      </c>
      <c r="F354" s="16">
        <v>3000</v>
      </c>
      <c r="G354" s="18">
        <v>0</v>
      </c>
      <c r="H354" s="226"/>
      <c r="I354" s="226"/>
      <c r="J354" s="226"/>
      <c r="K354" s="226"/>
    </row>
    <row r="355" spans="1:11" s="57" customFormat="1" ht="12.75">
      <c r="A355" s="15" t="s">
        <v>1206</v>
      </c>
      <c r="B355" s="14" t="s">
        <v>1212</v>
      </c>
      <c r="C355" s="15" t="s">
        <v>3458</v>
      </c>
      <c r="D355" s="15" t="s">
        <v>3459</v>
      </c>
      <c r="E355" s="16">
        <v>3450</v>
      </c>
      <c r="F355" s="16">
        <v>3450</v>
      </c>
      <c r="G355" s="18">
        <v>0</v>
      </c>
      <c r="H355" s="56"/>
      <c r="I355" s="56"/>
      <c r="J355" s="56"/>
      <c r="K355" s="56"/>
    </row>
    <row r="356" spans="1:11" s="57" customFormat="1" ht="12.75">
      <c r="A356" s="15" t="s">
        <v>1206</v>
      </c>
      <c r="B356" s="14" t="s">
        <v>1212</v>
      </c>
      <c r="C356" s="15" t="s">
        <v>3460</v>
      </c>
      <c r="D356" s="15" t="s">
        <v>3461</v>
      </c>
      <c r="E356" s="16">
        <v>2850</v>
      </c>
      <c r="F356" s="16">
        <v>2850</v>
      </c>
      <c r="G356" s="18">
        <v>0</v>
      </c>
      <c r="H356" s="56"/>
      <c r="I356" s="56"/>
      <c r="J356" s="56"/>
      <c r="K356" s="56"/>
    </row>
    <row r="357" spans="1:11" s="57" customFormat="1" ht="12.75">
      <c r="A357" s="15" t="s">
        <v>1206</v>
      </c>
      <c r="B357" s="14" t="s">
        <v>1212</v>
      </c>
      <c r="C357" s="15" t="s">
        <v>3462</v>
      </c>
      <c r="D357" s="15" t="s">
        <v>3463</v>
      </c>
      <c r="E357" s="16">
        <v>4380.12</v>
      </c>
      <c r="F357" s="16">
        <v>4380.12</v>
      </c>
      <c r="G357" s="18">
        <v>0</v>
      </c>
      <c r="H357" s="56"/>
      <c r="I357" s="56"/>
      <c r="J357" s="56"/>
      <c r="K357" s="56"/>
    </row>
    <row r="358" spans="1:11" s="57" customFormat="1" ht="12.75">
      <c r="A358" s="15"/>
      <c r="B358" s="15"/>
      <c r="C358" s="15"/>
      <c r="D358" s="21" t="s">
        <v>3886</v>
      </c>
      <c r="E358" s="50">
        <f>SUM(E290:E357)</f>
        <v>8263632.42</v>
      </c>
      <c r="F358" s="50">
        <f>SUM(F290:F357)</f>
        <v>8263404.449999999</v>
      </c>
      <c r="G358" s="50">
        <f>SUM(G290:G357)</f>
        <v>227.97000000000116</v>
      </c>
      <c r="H358" s="56"/>
      <c r="I358" s="56"/>
      <c r="J358" s="56"/>
      <c r="K358" s="56"/>
    </row>
    <row r="359" spans="1:11" s="57" customFormat="1" ht="12.75">
      <c r="A359" s="15" t="s">
        <v>1126</v>
      </c>
      <c r="B359" s="14" t="s">
        <v>1212</v>
      </c>
      <c r="C359" s="15" t="s">
        <v>4594</v>
      </c>
      <c r="D359" s="15" t="s">
        <v>4079</v>
      </c>
      <c r="E359" s="34">
        <v>670.3</v>
      </c>
      <c r="F359" s="34">
        <v>670.3</v>
      </c>
      <c r="G359" s="34">
        <f>+E359-F359</f>
        <v>0</v>
      </c>
      <c r="H359" s="56"/>
      <c r="I359" s="56"/>
      <c r="J359" s="56"/>
      <c r="K359" s="56"/>
    </row>
    <row r="360" spans="1:11" s="57" customFormat="1" ht="12.75">
      <c r="A360" s="15" t="s">
        <v>1126</v>
      </c>
      <c r="B360" s="14" t="s">
        <v>1212</v>
      </c>
      <c r="C360" s="15" t="s">
        <v>4599</v>
      </c>
      <c r="D360" s="15" t="s">
        <v>3491</v>
      </c>
      <c r="E360" s="16">
        <v>6463.97</v>
      </c>
      <c r="F360" s="16">
        <v>6463.97</v>
      </c>
      <c r="G360" s="18">
        <v>0</v>
      </c>
      <c r="H360" s="56"/>
      <c r="I360" s="56"/>
      <c r="J360" s="56"/>
      <c r="K360" s="56"/>
    </row>
    <row r="361" spans="1:11" s="57" customFormat="1" ht="12.75">
      <c r="A361" s="15" t="s">
        <v>1126</v>
      </c>
      <c r="B361" s="14" t="s">
        <v>1212</v>
      </c>
      <c r="C361" s="15" t="s">
        <v>4601</v>
      </c>
      <c r="D361" s="15" t="s">
        <v>3492</v>
      </c>
      <c r="E361" s="16">
        <v>11490</v>
      </c>
      <c r="F361" s="16">
        <v>11490</v>
      </c>
      <c r="G361" s="18">
        <v>0</v>
      </c>
      <c r="H361" s="56"/>
      <c r="I361" s="56"/>
      <c r="J361" s="56"/>
      <c r="K361" s="56"/>
    </row>
    <row r="362" spans="1:11" s="57" customFormat="1" ht="12.75">
      <c r="A362" s="15" t="s">
        <v>1126</v>
      </c>
      <c r="B362" s="14" t="s">
        <v>1212</v>
      </c>
      <c r="C362" s="15" t="s">
        <v>4612</v>
      </c>
      <c r="D362" s="15" t="s">
        <v>3494</v>
      </c>
      <c r="E362" s="16">
        <v>2710.9</v>
      </c>
      <c r="F362" s="16">
        <v>2710.9</v>
      </c>
      <c r="G362" s="18">
        <v>0</v>
      </c>
      <c r="H362" s="56"/>
      <c r="I362" s="56"/>
      <c r="J362" s="56"/>
      <c r="K362" s="56"/>
    </row>
    <row r="363" spans="1:11" s="57" customFormat="1" ht="12.75">
      <c r="A363" s="15" t="s">
        <v>1126</v>
      </c>
      <c r="B363" s="14" t="s">
        <v>1212</v>
      </c>
      <c r="C363" s="15" t="s">
        <v>4638</v>
      </c>
      <c r="D363" s="15" t="s">
        <v>3495</v>
      </c>
      <c r="E363" s="16">
        <v>281602.72</v>
      </c>
      <c r="F363" s="16">
        <v>281602.72</v>
      </c>
      <c r="G363" s="18">
        <v>0</v>
      </c>
      <c r="H363" s="56"/>
      <c r="I363" s="56"/>
      <c r="J363" s="56"/>
      <c r="K363" s="56"/>
    </row>
    <row r="364" spans="1:11" s="57" customFormat="1" ht="12.75">
      <c r="A364" s="15" t="s">
        <v>1126</v>
      </c>
      <c r="B364" s="14" t="s">
        <v>1212</v>
      </c>
      <c r="C364" s="15" t="s">
        <v>4640</v>
      </c>
      <c r="D364" s="15" t="s">
        <v>3496</v>
      </c>
      <c r="E364" s="16">
        <v>10554</v>
      </c>
      <c r="F364" s="16">
        <v>10554</v>
      </c>
      <c r="G364" s="18">
        <v>0</v>
      </c>
      <c r="H364" s="56"/>
      <c r="I364" s="56"/>
      <c r="J364" s="56"/>
      <c r="K364" s="56"/>
    </row>
    <row r="365" spans="1:11" s="57" customFormat="1" ht="12.75">
      <c r="A365" s="15" t="s">
        <v>1126</v>
      </c>
      <c r="B365" s="15" t="s">
        <v>1273</v>
      </c>
      <c r="C365" s="15" t="s">
        <v>4646</v>
      </c>
      <c r="D365" s="15" t="s">
        <v>3497</v>
      </c>
      <c r="E365" s="16">
        <v>7876.26</v>
      </c>
      <c r="F365" s="16">
        <v>5250.84</v>
      </c>
      <c r="G365" s="16">
        <f>+E365-F365</f>
        <v>2625.42</v>
      </c>
      <c r="H365" s="56"/>
      <c r="I365" s="56"/>
      <c r="J365" s="56"/>
      <c r="K365" s="56"/>
    </row>
    <row r="366" spans="1:11" s="57" customFormat="1" ht="12.75">
      <c r="A366" s="15" t="s">
        <v>1126</v>
      </c>
      <c r="B366" s="14" t="s">
        <v>1212</v>
      </c>
      <c r="C366" s="15" t="s">
        <v>3498</v>
      </c>
      <c r="D366" s="15" t="s">
        <v>4083</v>
      </c>
      <c r="E366" s="16">
        <v>9578.9</v>
      </c>
      <c r="F366" s="16">
        <v>9578.9</v>
      </c>
      <c r="G366" s="18">
        <v>0</v>
      </c>
      <c r="H366" s="56"/>
      <c r="I366" s="56"/>
      <c r="J366" s="56"/>
      <c r="K366" s="56"/>
    </row>
    <row r="367" spans="1:11" s="57" customFormat="1" ht="12.75">
      <c r="A367" s="15" t="s">
        <v>1126</v>
      </c>
      <c r="B367" s="14" t="s">
        <v>1212</v>
      </c>
      <c r="C367" s="15" t="s">
        <v>4655</v>
      </c>
      <c r="D367" s="15" t="s">
        <v>3501</v>
      </c>
      <c r="E367" s="16">
        <v>699.78</v>
      </c>
      <c r="F367" s="16">
        <v>699.78</v>
      </c>
      <c r="G367" s="18">
        <v>0</v>
      </c>
      <c r="H367" s="56"/>
      <c r="I367" s="56"/>
      <c r="J367" s="56"/>
      <c r="K367" s="56"/>
    </row>
    <row r="368" spans="1:11" s="57" customFormat="1" ht="12.75">
      <c r="A368" s="15" t="s">
        <v>1126</v>
      </c>
      <c r="B368" s="14" t="s">
        <v>1212</v>
      </c>
      <c r="C368" s="15" t="s">
        <v>4657</v>
      </c>
      <c r="D368" s="15" t="s">
        <v>3502</v>
      </c>
      <c r="E368" s="16">
        <v>1700</v>
      </c>
      <c r="F368" s="16">
        <v>1700</v>
      </c>
      <c r="G368" s="18">
        <v>0</v>
      </c>
      <c r="H368" s="56"/>
      <c r="I368" s="56"/>
      <c r="J368" s="56"/>
      <c r="K368" s="56"/>
    </row>
    <row r="369" spans="1:11" s="57" customFormat="1" ht="12.75">
      <c r="A369" s="15" t="s">
        <v>1126</v>
      </c>
      <c r="B369" s="15" t="s">
        <v>1274</v>
      </c>
      <c r="C369" s="15" t="s">
        <v>4659</v>
      </c>
      <c r="D369" s="15" t="s">
        <v>3503</v>
      </c>
      <c r="E369" s="16">
        <v>4500</v>
      </c>
      <c r="F369" s="18">
        <v>0</v>
      </c>
      <c r="G369" s="16">
        <f>+E369-F369</f>
        <v>4500</v>
      </c>
      <c r="H369" s="56"/>
      <c r="I369" s="56"/>
      <c r="J369" s="56"/>
      <c r="K369" s="56"/>
    </row>
    <row r="370" spans="1:11" s="57" customFormat="1" ht="12.75">
      <c r="A370" s="15" t="s">
        <v>1126</v>
      </c>
      <c r="B370" s="14" t="s">
        <v>1212</v>
      </c>
      <c r="C370" s="15" t="s">
        <v>4661</v>
      </c>
      <c r="D370" s="15" t="s">
        <v>3504</v>
      </c>
      <c r="E370" s="16">
        <v>575</v>
      </c>
      <c r="F370" s="16">
        <v>575</v>
      </c>
      <c r="G370" s="18">
        <v>0</v>
      </c>
      <c r="H370" s="56"/>
      <c r="I370" s="56"/>
      <c r="J370" s="56"/>
      <c r="K370" s="56"/>
    </row>
    <row r="371" spans="1:11" s="57" customFormat="1" ht="12.75">
      <c r="A371" s="15"/>
      <c r="B371" s="15"/>
      <c r="C371" s="15"/>
      <c r="D371" s="21" t="s">
        <v>3886</v>
      </c>
      <c r="E371" s="50">
        <f>SUM(E359:E370)</f>
        <v>338421.83</v>
      </c>
      <c r="F371" s="50">
        <f>SUM(F359:F370)</f>
        <v>331296.41000000003</v>
      </c>
      <c r="G371" s="50">
        <f>SUM(G359:G370)</f>
        <v>7125.42</v>
      </c>
      <c r="H371" s="56"/>
      <c r="I371" s="56"/>
      <c r="J371" s="56"/>
      <c r="K371" s="56"/>
    </row>
    <row r="372" spans="1:11" s="57" customFormat="1" ht="12.75">
      <c r="A372" s="15" t="s">
        <v>1142</v>
      </c>
      <c r="B372" s="14" t="s">
        <v>1212</v>
      </c>
      <c r="C372" s="15" t="s">
        <v>3475</v>
      </c>
      <c r="D372" s="15" t="s">
        <v>3508</v>
      </c>
      <c r="E372" s="34">
        <v>1500</v>
      </c>
      <c r="F372" s="34">
        <v>1500</v>
      </c>
      <c r="G372" s="34">
        <f>+E372-F372</f>
        <v>0</v>
      </c>
      <c r="H372" s="56"/>
      <c r="I372" s="56"/>
      <c r="J372" s="56"/>
      <c r="K372" s="56"/>
    </row>
    <row r="373" spans="1:11" s="57" customFormat="1" ht="12.75">
      <c r="A373" s="15" t="s">
        <v>1142</v>
      </c>
      <c r="B373" s="14" t="s">
        <v>1212</v>
      </c>
      <c r="C373" s="15" t="s">
        <v>3490</v>
      </c>
      <c r="D373" s="15" t="s">
        <v>3513</v>
      </c>
      <c r="E373" s="16">
        <v>15140.57</v>
      </c>
      <c r="F373" s="16">
        <v>15140.57</v>
      </c>
      <c r="G373" s="18">
        <v>0</v>
      </c>
      <c r="H373" s="56"/>
      <c r="I373" s="56"/>
      <c r="J373" s="56"/>
      <c r="K373" s="56"/>
    </row>
    <row r="374" spans="1:11" s="57" customFormat="1" ht="12.75">
      <c r="A374" s="15" t="s">
        <v>1142</v>
      </c>
      <c r="B374" s="14" t="s">
        <v>1212</v>
      </c>
      <c r="C374" s="15" t="s">
        <v>4592</v>
      </c>
      <c r="D374" s="15" t="s">
        <v>3514</v>
      </c>
      <c r="E374" s="16">
        <v>10024</v>
      </c>
      <c r="F374" s="16">
        <v>10024</v>
      </c>
      <c r="G374" s="18">
        <v>0</v>
      </c>
      <c r="H374" s="56"/>
      <c r="I374" s="56"/>
      <c r="J374" s="56"/>
      <c r="K374" s="56"/>
    </row>
    <row r="375" spans="1:11" s="57" customFormat="1" ht="12.75">
      <c r="A375" s="15" t="s">
        <v>1142</v>
      </c>
      <c r="B375" s="14" t="s">
        <v>1212</v>
      </c>
      <c r="C375" s="15" t="s">
        <v>4601</v>
      </c>
      <c r="D375" s="15" t="s">
        <v>3515</v>
      </c>
      <c r="E375" s="16">
        <v>15000</v>
      </c>
      <c r="F375" s="16">
        <v>15000</v>
      </c>
      <c r="G375" s="18">
        <v>0</v>
      </c>
      <c r="H375" s="56"/>
      <c r="I375" s="56"/>
      <c r="J375" s="56"/>
      <c r="K375" s="56"/>
    </row>
    <row r="376" spans="1:11" s="57" customFormat="1" ht="12.75">
      <c r="A376" s="15" t="s">
        <v>1142</v>
      </c>
      <c r="B376" s="14" t="s">
        <v>1212</v>
      </c>
      <c r="C376" s="15" t="s">
        <v>4608</v>
      </c>
      <c r="D376" s="15" t="s">
        <v>3516</v>
      </c>
      <c r="E376" s="16">
        <v>9000</v>
      </c>
      <c r="F376" s="16">
        <v>9000</v>
      </c>
      <c r="G376" s="18">
        <v>0</v>
      </c>
      <c r="H376" s="56"/>
      <c r="I376" s="56"/>
      <c r="J376" s="56"/>
      <c r="K376" s="56"/>
    </row>
    <row r="377" spans="1:11" s="57" customFormat="1" ht="12.75">
      <c r="A377" s="15" t="s">
        <v>1142</v>
      </c>
      <c r="B377" s="14" t="s">
        <v>1212</v>
      </c>
      <c r="C377" s="15" t="s">
        <v>4618</v>
      </c>
      <c r="D377" s="15" t="s">
        <v>3517</v>
      </c>
      <c r="E377" s="16">
        <v>426.87</v>
      </c>
      <c r="F377" s="16">
        <v>426.87</v>
      </c>
      <c r="G377" s="18">
        <v>0</v>
      </c>
      <c r="H377" s="56"/>
      <c r="I377" s="56"/>
      <c r="J377" s="56"/>
      <c r="K377" s="56"/>
    </row>
    <row r="378" spans="1:11" s="57" customFormat="1" ht="12.75">
      <c r="A378" s="15" t="s">
        <v>1142</v>
      </c>
      <c r="B378" s="14" t="s">
        <v>1212</v>
      </c>
      <c r="C378" s="15" t="s">
        <v>4620</v>
      </c>
      <c r="D378" s="15" t="s">
        <v>3518</v>
      </c>
      <c r="E378" s="16">
        <v>11000</v>
      </c>
      <c r="F378" s="16">
        <v>11000</v>
      </c>
      <c r="G378" s="18">
        <v>0</v>
      </c>
      <c r="H378" s="56"/>
      <c r="I378" s="56"/>
      <c r="J378" s="56"/>
      <c r="K378" s="56"/>
    </row>
    <row r="379" spans="1:11" s="57" customFormat="1" ht="12.75">
      <c r="A379" s="15" t="s">
        <v>1142</v>
      </c>
      <c r="B379" s="14" t="s">
        <v>1212</v>
      </c>
      <c r="C379" s="15" t="s">
        <v>4622</v>
      </c>
      <c r="D379" s="15" t="s">
        <v>3519</v>
      </c>
      <c r="E379" s="16">
        <v>11500</v>
      </c>
      <c r="F379" s="16">
        <v>11500</v>
      </c>
      <c r="G379" s="18">
        <v>0</v>
      </c>
      <c r="H379" s="56"/>
      <c r="I379" s="56"/>
      <c r="J379" s="56"/>
      <c r="K379" s="56"/>
    </row>
    <row r="380" spans="1:11" s="57" customFormat="1" ht="12.75">
      <c r="A380" s="15" t="s">
        <v>1142</v>
      </c>
      <c r="B380" s="14" t="s">
        <v>1212</v>
      </c>
      <c r="C380" s="15" t="s">
        <v>4624</v>
      </c>
      <c r="D380" s="15" t="s">
        <v>3520</v>
      </c>
      <c r="E380" s="16">
        <v>9053</v>
      </c>
      <c r="F380" s="16">
        <v>9053</v>
      </c>
      <c r="G380" s="18">
        <v>0</v>
      </c>
      <c r="H380" s="56"/>
      <c r="I380" s="56"/>
      <c r="J380" s="56"/>
      <c r="K380" s="56"/>
    </row>
    <row r="381" spans="1:11" s="57" customFormat="1" ht="12.75">
      <c r="A381" s="15" t="s">
        <v>1142</v>
      </c>
      <c r="B381" s="14" t="s">
        <v>1212</v>
      </c>
      <c r="C381" s="15" t="s">
        <v>4628</v>
      </c>
      <c r="D381" s="15" t="s">
        <v>3521</v>
      </c>
      <c r="E381" s="16">
        <v>45000</v>
      </c>
      <c r="F381" s="16">
        <v>45000</v>
      </c>
      <c r="G381" s="18">
        <v>0</v>
      </c>
      <c r="H381" s="56"/>
      <c r="I381" s="56"/>
      <c r="J381" s="56"/>
      <c r="K381" s="56"/>
    </row>
    <row r="382" spans="1:11" s="57" customFormat="1" ht="12.75">
      <c r="A382" s="15" t="s">
        <v>1142</v>
      </c>
      <c r="B382" s="14" t="s">
        <v>1212</v>
      </c>
      <c r="C382" s="15" t="s">
        <v>4630</v>
      </c>
      <c r="D382" s="15" t="s">
        <v>3522</v>
      </c>
      <c r="E382" s="16">
        <v>5000</v>
      </c>
      <c r="F382" s="16">
        <v>5000</v>
      </c>
      <c r="G382" s="18">
        <v>0</v>
      </c>
      <c r="H382" s="56"/>
      <c r="I382" s="56"/>
      <c r="J382" s="56"/>
      <c r="K382" s="56"/>
    </row>
    <row r="383" spans="1:11" s="57" customFormat="1" ht="12.75">
      <c r="A383" s="15" t="s">
        <v>1142</v>
      </c>
      <c r="B383" s="14" t="s">
        <v>1212</v>
      </c>
      <c r="C383" s="15" t="s">
        <v>4632</v>
      </c>
      <c r="D383" s="15" t="s">
        <v>3523</v>
      </c>
      <c r="E383" s="16">
        <v>13286.75</v>
      </c>
      <c r="F383" s="16">
        <v>13286.75</v>
      </c>
      <c r="G383" s="18">
        <v>0</v>
      </c>
      <c r="H383" s="56"/>
      <c r="I383" s="56"/>
      <c r="J383" s="56"/>
      <c r="K383" s="56"/>
    </row>
    <row r="384" spans="1:11" s="57" customFormat="1" ht="12.75">
      <c r="A384" s="15"/>
      <c r="B384" s="15"/>
      <c r="C384" s="15"/>
      <c r="D384" s="21" t="s">
        <v>3886</v>
      </c>
      <c r="E384" s="50">
        <f>SUM(E372:E383)</f>
        <v>145931.19</v>
      </c>
      <c r="F384" s="50">
        <f>SUM(F372:F383)</f>
        <v>145931.19</v>
      </c>
      <c r="G384" s="50">
        <f>SUM(G372:G383)</f>
        <v>0</v>
      </c>
      <c r="H384" s="56"/>
      <c r="I384" s="56"/>
      <c r="J384" s="56"/>
      <c r="K384" s="56"/>
    </row>
    <row r="385" spans="1:11" s="57" customFormat="1" ht="12.75">
      <c r="A385" s="15" t="s">
        <v>1127</v>
      </c>
      <c r="B385" s="15" t="s">
        <v>2536</v>
      </c>
      <c r="C385" s="15" t="s">
        <v>2536</v>
      </c>
      <c r="D385" s="15" t="s">
        <v>2537</v>
      </c>
      <c r="E385" s="34">
        <v>9978.58</v>
      </c>
      <c r="F385" s="34">
        <v>5459.64</v>
      </c>
      <c r="G385" s="34">
        <f aca="true" t="shared" si="0" ref="G385:G402">+E385-F385</f>
        <v>4518.94</v>
      </c>
      <c r="H385" s="56"/>
      <c r="I385" s="56"/>
      <c r="J385" s="56"/>
      <c r="K385" s="56"/>
    </row>
    <row r="386" spans="1:11" s="57" customFormat="1" ht="12.75">
      <c r="A386" s="15" t="s">
        <v>1127</v>
      </c>
      <c r="B386" s="15" t="s">
        <v>2546</v>
      </c>
      <c r="C386" s="15" t="s">
        <v>2546</v>
      </c>
      <c r="D386" s="15" t="s">
        <v>2547</v>
      </c>
      <c r="E386" s="16">
        <v>592275.86</v>
      </c>
      <c r="F386" s="16">
        <v>389130.33</v>
      </c>
      <c r="G386" s="16">
        <f t="shared" si="0"/>
        <v>203145.52999999997</v>
      </c>
      <c r="H386" s="56"/>
      <c r="I386" s="56"/>
      <c r="J386" s="56"/>
      <c r="K386" s="56"/>
    </row>
    <row r="387" spans="1:11" s="57" customFormat="1" ht="12.75">
      <c r="A387" s="15" t="s">
        <v>1127</v>
      </c>
      <c r="B387" s="15" t="s">
        <v>2583</v>
      </c>
      <c r="C387" s="15" t="s">
        <v>2583</v>
      </c>
      <c r="D387" s="15" t="s">
        <v>2584</v>
      </c>
      <c r="E387" s="16">
        <v>1622.64</v>
      </c>
      <c r="F387" s="16">
        <v>1622.64</v>
      </c>
      <c r="G387" s="18">
        <v>0</v>
      </c>
      <c r="H387" s="56"/>
      <c r="I387" s="56"/>
      <c r="J387" s="56"/>
      <c r="K387" s="56"/>
    </row>
    <row r="388" spans="1:11" s="57" customFormat="1" ht="12.75">
      <c r="A388" s="15" t="s">
        <v>1127</v>
      </c>
      <c r="B388" s="15" t="s">
        <v>2595</v>
      </c>
      <c r="C388" s="15" t="s">
        <v>2595</v>
      </c>
      <c r="D388" s="15" t="s">
        <v>2596</v>
      </c>
      <c r="E388" s="16">
        <v>30000</v>
      </c>
      <c r="F388" s="16">
        <v>28959.65</v>
      </c>
      <c r="G388" s="16">
        <f t="shared" si="0"/>
        <v>1040.3499999999985</v>
      </c>
      <c r="H388" s="56"/>
      <c r="I388" s="56"/>
      <c r="J388" s="56"/>
      <c r="K388" s="56"/>
    </row>
    <row r="389" spans="1:11" s="57" customFormat="1" ht="12.75">
      <c r="A389" s="15" t="s">
        <v>1127</v>
      </c>
      <c r="B389" s="15" t="s">
        <v>2597</v>
      </c>
      <c r="C389" s="15" t="s">
        <v>2597</v>
      </c>
      <c r="D389" s="15" t="s">
        <v>2598</v>
      </c>
      <c r="E389" s="16">
        <v>55000</v>
      </c>
      <c r="F389" s="18">
        <v>0</v>
      </c>
      <c r="G389" s="16">
        <f t="shared" si="0"/>
        <v>55000</v>
      </c>
      <c r="H389" s="56"/>
      <c r="I389" s="56"/>
      <c r="J389" s="56"/>
      <c r="K389" s="56"/>
    </row>
    <row r="390" spans="1:11" s="57" customFormat="1" ht="12.75">
      <c r="A390" s="15" t="s">
        <v>1127</v>
      </c>
      <c r="B390" s="15" t="s">
        <v>2599</v>
      </c>
      <c r="C390" s="15" t="s">
        <v>2599</v>
      </c>
      <c r="D390" s="15" t="s">
        <v>2600</v>
      </c>
      <c r="E390" s="16">
        <v>12500</v>
      </c>
      <c r="F390" s="16">
        <v>5685.04</v>
      </c>
      <c r="G390" s="16">
        <f t="shared" si="0"/>
        <v>6814.96</v>
      </c>
      <c r="H390" s="56"/>
      <c r="I390" s="56"/>
      <c r="J390" s="56"/>
      <c r="K390" s="56"/>
    </row>
    <row r="391" spans="1:11" s="57" customFormat="1" ht="12.75">
      <c r="A391" s="15" t="s">
        <v>1127</v>
      </c>
      <c r="B391" s="15" t="s">
        <v>2601</v>
      </c>
      <c r="C391" s="15" t="s">
        <v>2601</v>
      </c>
      <c r="D391" s="15" t="s">
        <v>2602</v>
      </c>
      <c r="E391" s="16">
        <v>1887.07</v>
      </c>
      <c r="F391" s="16">
        <v>1887.07</v>
      </c>
      <c r="G391" s="18">
        <v>0</v>
      </c>
      <c r="H391" s="56"/>
      <c r="I391" s="56"/>
      <c r="J391" s="56"/>
      <c r="K391" s="56"/>
    </row>
    <row r="392" spans="1:11" s="57" customFormat="1" ht="12.75">
      <c r="A392" s="15" t="s">
        <v>1127</v>
      </c>
      <c r="B392" s="15" t="s">
        <v>2603</v>
      </c>
      <c r="C392" s="15" t="s">
        <v>2603</v>
      </c>
      <c r="D392" s="15" t="s">
        <v>2604</v>
      </c>
      <c r="E392" s="16">
        <v>30000</v>
      </c>
      <c r="F392" s="18">
        <v>0</v>
      </c>
      <c r="G392" s="16">
        <f t="shared" si="0"/>
        <v>30000</v>
      </c>
      <c r="H392" s="56"/>
      <c r="I392" s="56"/>
      <c r="J392" s="56"/>
      <c r="K392" s="56"/>
    </row>
    <row r="393" spans="1:11" s="57" customFormat="1" ht="12.75">
      <c r="A393" s="15" t="s">
        <v>1127</v>
      </c>
      <c r="B393" s="15" t="s">
        <v>2605</v>
      </c>
      <c r="C393" s="15" t="s">
        <v>2605</v>
      </c>
      <c r="D393" s="15" t="s">
        <v>2606</v>
      </c>
      <c r="E393" s="16">
        <v>20000</v>
      </c>
      <c r="F393" s="18">
        <v>0</v>
      </c>
      <c r="G393" s="16">
        <f t="shared" si="0"/>
        <v>20000</v>
      </c>
      <c r="H393" s="56"/>
      <c r="I393" s="56"/>
      <c r="J393" s="56"/>
      <c r="K393" s="56"/>
    </row>
    <row r="394" spans="1:11" s="57" customFormat="1" ht="12.75">
      <c r="A394" s="15" t="s">
        <v>1127</v>
      </c>
      <c r="B394" s="15" t="s">
        <v>2607</v>
      </c>
      <c r="C394" s="15" t="s">
        <v>2607</v>
      </c>
      <c r="D394" s="15" t="s">
        <v>2608</v>
      </c>
      <c r="E394" s="16">
        <v>20000</v>
      </c>
      <c r="F394" s="18">
        <v>0</v>
      </c>
      <c r="G394" s="16">
        <f t="shared" si="0"/>
        <v>20000</v>
      </c>
      <c r="H394" s="56"/>
      <c r="I394" s="56"/>
      <c r="J394" s="56"/>
      <c r="K394" s="56"/>
    </row>
    <row r="395" spans="1:11" s="57" customFormat="1" ht="12.75">
      <c r="A395" s="15" t="s">
        <v>1127</v>
      </c>
      <c r="B395" s="15" t="s">
        <v>2609</v>
      </c>
      <c r="C395" s="15" t="s">
        <v>2609</v>
      </c>
      <c r="D395" s="15" t="s">
        <v>2610</v>
      </c>
      <c r="E395" s="16">
        <v>20000</v>
      </c>
      <c r="F395" s="18">
        <v>0</v>
      </c>
      <c r="G395" s="16">
        <f t="shared" si="0"/>
        <v>20000</v>
      </c>
      <c r="H395" s="56"/>
      <c r="I395" s="56"/>
      <c r="J395" s="56"/>
      <c r="K395" s="56"/>
    </row>
    <row r="396" spans="1:11" s="57" customFormat="1" ht="12.75">
      <c r="A396" s="15" t="s">
        <v>1127</v>
      </c>
      <c r="B396" s="15" t="s">
        <v>2611</v>
      </c>
      <c r="C396" s="15" t="s">
        <v>2611</v>
      </c>
      <c r="D396" s="15" t="s">
        <v>2612</v>
      </c>
      <c r="E396" s="16">
        <v>70000</v>
      </c>
      <c r="F396" s="18">
        <v>0</v>
      </c>
      <c r="G396" s="16">
        <f t="shared" si="0"/>
        <v>70000</v>
      </c>
      <c r="H396" s="56"/>
      <c r="I396" s="56"/>
      <c r="J396" s="56"/>
      <c r="K396" s="56"/>
    </row>
    <row r="397" spans="1:11" s="57" customFormat="1" ht="12.75">
      <c r="A397" s="15" t="s">
        <v>1127</v>
      </c>
      <c r="B397" s="15" t="s">
        <v>2613</v>
      </c>
      <c r="C397" s="15" t="s">
        <v>2613</v>
      </c>
      <c r="D397" s="15" t="s">
        <v>2614</v>
      </c>
      <c r="E397" s="16">
        <v>86000</v>
      </c>
      <c r="F397" s="18">
        <v>0</v>
      </c>
      <c r="G397" s="16">
        <f t="shared" si="0"/>
        <v>86000</v>
      </c>
      <c r="H397" s="56"/>
      <c r="I397" s="56"/>
      <c r="J397" s="56"/>
      <c r="K397" s="56"/>
    </row>
    <row r="398" spans="1:11" s="57" customFormat="1" ht="12.75">
      <c r="A398" s="15" t="s">
        <v>1127</v>
      </c>
      <c r="B398" s="15" t="s">
        <v>2615</v>
      </c>
      <c r="C398" s="15" t="s">
        <v>2615</v>
      </c>
      <c r="D398" s="15" t="s">
        <v>2616</v>
      </c>
      <c r="E398" s="16">
        <v>8000</v>
      </c>
      <c r="F398" s="18">
        <v>0</v>
      </c>
      <c r="G398" s="16">
        <f t="shared" si="0"/>
        <v>8000</v>
      </c>
      <c r="H398" s="56"/>
      <c r="I398" s="56"/>
      <c r="J398" s="56"/>
      <c r="K398" s="56"/>
    </row>
    <row r="399" spans="1:11" s="57" customFormat="1" ht="12.75">
      <c r="A399" s="15" t="s">
        <v>1127</v>
      </c>
      <c r="B399" s="15" t="s">
        <v>2617</v>
      </c>
      <c r="C399" s="15" t="s">
        <v>2617</v>
      </c>
      <c r="D399" s="15" t="s">
        <v>2618</v>
      </c>
      <c r="E399" s="16">
        <v>10000</v>
      </c>
      <c r="F399" s="18">
        <v>0</v>
      </c>
      <c r="G399" s="16">
        <f t="shared" si="0"/>
        <v>10000</v>
      </c>
      <c r="H399" s="56"/>
      <c r="I399" s="56"/>
      <c r="J399" s="56"/>
      <c r="K399" s="56"/>
    </row>
    <row r="400" spans="1:11" s="57" customFormat="1" ht="12.75">
      <c r="A400" s="15" t="s">
        <v>1127</v>
      </c>
      <c r="B400" s="15" t="s">
        <v>2619</v>
      </c>
      <c r="C400" s="15" t="s">
        <v>2619</v>
      </c>
      <c r="D400" s="15" t="s">
        <v>2620</v>
      </c>
      <c r="E400" s="16">
        <v>15000</v>
      </c>
      <c r="F400" s="18">
        <v>0</v>
      </c>
      <c r="G400" s="16">
        <f t="shared" si="0"/>
        <v>15000</v>
      </c>
      <c r="H400" s="56"/>
      <c r="I400" s="56"/>
      <c r="J400" s="56"/>
      <c r="K400" s="56"/>
    </row>
    <row r="401" spans="1:11" s="57" customFormat="1" ht="12.75">
      <c r="A401" s="15" t="s">
        <v>1127</v>
      </c>
      <c r="B401" s="15" t="s">
        <v>2621</v>
      </c>
      <c r="C401" s="15" t="s">
        <v>2621</v>
      </c>
      <c r="D401" s="15" t="s">
        <v>2622</v>
      </c>
      <c r="E401" s="16">
        <v>60000</v>
      </c>
      <c r="F401" s="18">
        <v>0</v>
      </c>
      <c r="G401" s="16">
        <f t="shared" si="0"/>
        <v>60000</v>
      </c>
      <c r="H401" s="56"/>
      <c r="I401" s="56"/>
      <c r="J401" s="56"/>
      <c r="K401" s="56"/>
    </row>
    <row r="402" spans="1:11" s="57" customFormat="1" ht="12.75">
      <c r="A402" s="15" t="s">
        <v>1127</v>
      </c>
      <c r="B402" s="15" t="s">
        <v>2623</v>
      </c>
      <c r="C402" s="15" t="s">
        <v>2623</v>
      </c>
      <c r="D402" s="15" t="s">
        <v>2624</v>
      </c>
      <c r="E402" s="16">
        <v>45000</v>
      </c>
      <c r="F402" s="18">
        <v>0</v>
      </c>
      <c r="G402" s="16">
        <f t="shared" si="0"/>
        <v>45000</v>
      </c>
      <c r="H402" s="56"/>
      <c r="I402" s="56"/>
      <c r="J402" s="56"/>
      <c r="K402" s="56"/>
    </row>
    <row r="403" spans="1:11" s="57" customFormat="1" ht="12.75">
      <c r="A403" s="15"/>
      <c r="B403" s="15"/>
      <c r="C403" s="15"/>
      <c r="D403" s="21" t="s">
        <v>3886</v>
      </c>
      <c r="E403" s="50">
        <f>SUM(E385:E402)</f>
        <v>1087264.15</v>
      </c>
      <c r="F403" s="50">
        <f>SUM(F385:F402)</f>
        <v>432744.37000000005</v>
      </c>
      <c r="G403" s="50">
        <f>SUM(G385:G402)</f>
        <v>654519.78</v>
      </c>
      <c r="H403" s="56"/>
      <c r="I403" s="56"/>
      <c r="J403" s="56"/>
      <c r="K403" s="56"/>
    </row>
    <row r="404" spans="1:11" s="57" customFormat="1" ht="12.75">
      <c r="A404" s="15" t="s">
        <v>1143</v>
      </c>
      <c r="B404" s="14" t="s">
        <v>1212</v>
      </c>
      <c r="C404" s="15" t="s">
        <v>3533</v>
      </c>
      <c r="D404" s="15" t="s">
        <v>3534</v>
      </c>
      <c r="E404" s="34">
        <v>28167.83</v>
      </c>
      <c r="F404" s="34">
        <v>28167.83</v>
      </c>
      <c r="G404" s="34">
        <f>+E404-F404</f>
        <v>0</v>
      </c>
      <c r="H404" s="56"/>
      <c r="I404" s="56"/>
      <c r="J404" s="56"/>
      <c r="K404" s="56"/>
    </row>
    <row r="405" spans="1:11" s="57" customFormat="1" ht="12.75">
      <c r="A405" s="15" t="s">
        <v>1143</v>
      </c>
      <c r="B405" s="14" t="s">
        <v>1212</v>
      </c>
      <c r="C405" s="15" t="s">
        <v>3485</v>
      </c>
      <c r="D405" s="15" t="s">
        <v>3535</v>
      </c>
      <c r="E405" s="16">
        <v>11799.58</v>
      </c>
      <c r="F405" s="16">
        <v>11799.58</v>
      </c>
      <c r="G405" s="18">
        <v>0</v>
      </c>
      <c r="H405" s="56"/>
      <c r="I405" s="56"/>
      <c r="J405" s="56"/>
      <c r="K405" s="56"/>
    </row>
    <row r="406" spans="1:11" s="57" customFormat="1" ht="12.75">
      <c r="A406" s="15" t="s">
        <v>1143</v>
      </c>
      <c r="B406" s="14" t="s">
        <v>1212</v>
      </c>
      <c r="C406" s="15" t="s">
        <v>4592</v>
      </c>
      <c r="D406" s="15" t="s">
        <v>3536</v>
      </c>
      <c r="E406" s="16">
        <v>6586.91</v>
      </c>
      <c r="F406" s="16">
        <v>6586.91</v>
      </c>
      <c r="G406" s="18">
        <v>0</v>
      </c>
      <c r="H406" s="56"/>
      <c r="I406" s="56"/>
      <c r="J406" s="56"/>
      <c r="K406" s="56"/>
    </row>
    <row r="407" spans="1:11" s="57" customFormat="1" ht="12.75">
      <c r="A407" s="15" t="s">
        <v>1143</v>
      </c>
      <c r="B407" s="14" t="s">
        <v>1212</v>
      </c>
      <c r="C407" s="15" t="s">
        <v>4596</v>
      </c>
      <c r="D407" s="15" t="s">
        <v>3537</v>
      </c>
      <c r="E407" s="16">
        <v>9212.07</v>
      </c>
      <c r="F407" s="16">
        <v>9212.07</v>
      </c>
      <c r="G407" s="18">
        <v>0</v>
      </c>
      <c r="H407" s="56"/>
      <c r="I407" s="56"/>
      <c r="J407" s="56"/>
      <c r="K407" s="56"/>
    </row>
    <row r="408" spans="1:11" s="57" customFormat="1" ht="12.75">
      <c r="A408" s="15" t="s">
        <v>1143</v>
      </c>
      <c r="B408" s="14" t="s">
        <v>1212</v>
      </c>
      <c r="C408" s="15" t="s">
        <v>4599</v>
      </c>
      <c r="D408" s="15" t="s">
        <v>3538</v>
      </c>
      <c r="E408" s="16">
        <v>23373.1</v>
      </c>
      <c r="F408" s="16">
        <v>23373.1</v>
      </c>
      <c r="G408" s="18">
        <v>0</v>
      </c>
      <c r="H408" s="56"/>
      <c r="I408" s="56"/>
      <c r="J408" s="56"/>
      <c r="K408" s="56"/>
    </row>
    <row r="409" spans="1:11" s="57" customFormat="1" ht="12.75">
      <c r="A409" s="15"/>
      <c r="B409" s="15"/>
      <c r="C409" s="15"/>
      <c r="D409" s="21" t="s">
        <v>3886</v>
      </c>
      <c r="E409" s="50">
        <f>SUM(E404:E408)</f>
        <v>79139.49</v>
      </c>
      <c r="F409" s="50">
        <f>SUM(F404:F408)</f>
        <v>79139.49</v>
      </c>
      <c r="G409" s="50">
        <f>SUM(G404:G408)</f>
        <v>0</v>
      </c>
      <c r="H409" s="56"/>
      <c r="I409" s="56"/>
      <c r="J409" s="56"/>
      <c r="K409" s="56"/>
    </row>
    <row r="410" spans="1:11" s="57" customFormat="1" ht="12.75">
      <c r="A410" s="15" t="s">
        <v>1144</v>
      </c>
      <c r="B410" s="14" t="s">
        <v>1212</v>
      </c>
      <c r="C410" s="15" t="s">
        <v>3533</v>
      </c>
      <c r="D410" s="15" t="s">
        <v>3546</v>
      </c>
      <c r="E410" s="34">
        <v>996</v>
      </c>
      <c r="F410" s="34">
        <v>996</v>
      </c>
      <c r="G410" s="34">
        <f>+E410-F410</f>
        <v>0</v>
      </c>
      <c r="H410" s="56"/>
      <c r="I410" s="56"/>
      <c r="J410" s="56"/>
      <c r="K410" s="56"/>
    </row>
    <row r="411" spans="1:11" s="57" customFormat="1" ht="12.75">
      <c r="A411" s="15" t="s">
        <v>1144</v>
      </c>
      <c r="B411" s="14" t="s">
        <v>1212</v>
      </c>
      <c r="C411" s="15" t="s">
        <v>4608</v>
      </c>
      <c r="D411" s="15" t="s">
        <v>3547</v>
      </c>
      <c r="E411" s="16">
        <v>1500</v>
      </c>
      <c r="F411" s="16">
        <v>1500</v>
      </c>
      <c r="G411" s="18">
        <v>0</v>
      </c>
      <c r="H411" s="56"/>
      <c r="I411" s="56"/>
      <c r="J411" s="56"/>
      <c r="K411" s="56"/>
    </row>
    <row r="412" spans="1:11" s="57" customFormat="1" ht="12.75">
      <c r="A412" s="15" t="s">
        <v>1144</v>
      </c>
      <c r="B412" s="14" t="s">
        <v>1212</v>
      </c>
      <c r="C412" s="15" t="s">
        <v>4622</v>
      </c>
      <c r="D412" s="15" t="s">
        <v>3548</v>
      </c>
      <c r="E412" s="16">
        <v>27350.33</v>
      </c>
      <c r="F412" s="16">
        <v>27350.33</v>
      </c>
      <c r="G412" s="18">
        <v>0</v>
      </c>
      <c r="H412" s="56"/>
      <c r="I412" s="56"/>
      <c r="J412" s="56"/>
      <c r="K412" s="56"/>
    </row>
    <row r="413" spans="1:11" s="57" customFormat="1" ht="12.75">
      <c r="A413" s="15" t="s">
        <v>1144</v>
      </c>
      <c r="B413" s="15" t="s">
        <v>2534</v>
      </c>
      <c r="C413" s="15" t="s">
        <v>4657</v>
      </c>
      <c r="D413" s="15" t="s">
        <v>3552</v>
      </c>
      <c r="E413" s="16">
        <v>11500</v>
      </c>
      <c r="F413" s="16">
        <v>10093.87</v>
      </c>
      <c r="G413" s="16">
        <f>+E413-F413</f>
        <v>1406.1299999999992</v>
      </c>
      <c r="H413" s="56"/>
      <c r="I413" s="56"/>
      <c r="J413" s="56"/>
      <c r="K413" s="56"/>
    </row>
    <row r="414" spans="1:11" s="57" customFormat="1" ht="12.75">
      <c r="A414" s="15" t="s">
        <v>1144</v>
      </c>
      <c r="B414" s="14" t="s">
        <v>1212</v>
      </c>
      <c r="C414" s="15" t="s">
        <v>4661</v>
      </c>
      <c r="D414" s="15" t="s">
        <v>3553</v>
      </c>
      <c r="E414" s="16">
        <v>10631.45</v>
      </c>
      <c r="F414" s="16">
        <v>10631.45</v>
      </c>
      <c r="G414" s="18">
        <v>0</v>
      </c>
      <c r="H414" s="56"/>
      <c r="I414" s="56"/>
      <c r="J414" s="56"/>
      <c r="K414" s="56"/>
    </row>
    <row r="415" spans="1:11" s="57" customFormat="1" ht="12.75">
      <c r="A415" s="15" t="s">
        <v>1144</v>
      </c>
      <c r="B415" s="14" t="s">
        <v>1212</v>
      </c>
      <c r="C415" s="15" t="s">
        <v>3554</v>
      </c>
      <c r="D415" s="15" t="s">
        <v>3555</v>
      </c>
      <c r="E415" s="16">
        <v>359.65</v>
      </c>
      <c r="F415" s="16">
        <v>359.65</v>
      </c>
      <c r="G415" s="18">
        <v>0</v>
      </c>
      <c r="H415" s="56"/>
      <c r="I415" s="56"/>
      <c r="J415" s="56"/>
      <c r="K415" s="56"/>
    </row>
    <row r="416" spans="1:11" s="57" customFormat="1" ht="12.75">
      <c r="A416" s="15" t="s">
        <v>1144</v>
      </c>
      <c r="B416" s="14" t="s">
        <v>1212</v>
      </c>
      <c r="C416" s="15" t="s">
        <v>3558</v>
      </c>
      <c r="D416" s="15" t="s">
        <v>3559</v>
      </c>
      <c r="E416" s="16">
        <v>3864.67</v>
      </c>
      <c r="F416" s="16">
        <v>3864.67</v>
      </c>
      <c r="G416" s="18">
        <v>0</v>
      </c>
      <c r="H416" s="56"/>
      <c r="I416" s="56"/>
      <c r="J416" s="56"/>
      <c r="K416" s="56"/>
    </row>
    <row r="417" spans="1:11" s="57" customFormat="1" ht="12.75">
      <c r="A417" s="15" t="s">
        <v>1144</v>
      </c>
      <c r="B417" s="15" t="s">
        <v>1282</v>
      </c>
      <c r="C417" s="15" t="s">
        <v>3560</v>
      </c>
      <c r="D417" s="15" t="s">
        <v>3561</v>
      </c>
      <c r="E417" s="16">
        <v>32725</v>
      </c>
      <c r="F417" s="16">
        <v>28396.67</v>
      </c>
      <c r="G417" s="16">
        <f>+E417-F417</f>
        <v>4328.330000000002</v>
      </c>
      <c r="H417" s="56"/>
      <c r="I417" s="56"/>
      <c r="J417" s="56"/>
      <c r="K417" s="56"/>
    </row>
    <row r="418" spans="1:11" s="57" customFormat="1" ht="12.75">
      <c r="A418" s="15" t="s">
        <v>1144</v>
      </c>
      <c r="B418" s="14" t="s">
        <v>1212</v>
      </c>
      <c r="C418" s="15" t="s">
        <v>4665</v>
      </c>
      <c r="D418" s="15" t="s">
        <v>3562</v>
      </c>
      <c r="E418" s="16">
        <v>7435.98</v>
      </c>
      <c r="F418" s="16">
        <v>7435.98</v>
      </c>
      <c r="G418" s="18">
        <v>0</v>
      </c>
      <c r="H418" s="56"/>
      <c r="I418" s="56"/>
      <c r="J418" s="56"/>
      <c r="K418" s="56"/>
    </row>
    <row r="419" spans="1:11" s="57" customFormat="1" ht="12.75">
      <c r="A419" s="15" t="s">
        <v>1144</v>
      </c>
      <c r="B419" s="14" t="s">
        <v>1212</v>
      </c>
      <c r="C419" s="15" t="s">
        <v>3563</v>
      </c>
      <c r="D419" s="15" t="s">
        <v>3564</v>
      </c>
      <c r="E419" s="16">
        <v>2134.35</v>
      </c>
      <c r="F419" s="16">
        <v>2134.35</v>
      </c>
      <c r="G419" s="18">
        <v>0</v>
      </c>
      <c r="H419" s="56"/>
      <c r="I419" s="56"/>
      <c r="J419" s="56"/>
      <c r="K419" s="56"/>
    </row>
    <row r="420" spans="1:11" s="57" customFormat="1" ht="12.75">
      <c r="A420" s="15" t="s">
        <v>1144</v>
      </c>
      <c r="B420" s="14" t="s">
        <v>1212</v>
      </c>
      <c r="C420" s="15" t="s">
        <v>4667</v>
      </c>
      <c r="D420" s="15" t="s">
        <v>3565</v>
      </c>
      <c r="E420" s="16">
        <v>1500</v>
      </c>
      <c r="F420" s="16">
        <v>1500</v>
      </c>
      <c r="G420" s="18">
        <v>0</v>
      </c>
      <c r="H420" s="56"/>
      <c r="I420" s="56"/>
      <c r="J420" s="56"/>
      <c r="K420" s="56"/>
    </row>
    <row r="421" spans="1:11" s="57" customFormat="1" ht="12.75">
      <c r="A421" s="15" t="s">
        <v>1144</v>
      </c>
      <c r="B421" s="14" t="s">
        <v>1212</v>
      </c>
      <c r="C421" s="15" t="s">
        <v>3566</v>
      </c>
      <c r="D421" s="15" t="s">
        <v>3567</v>
      </c>
      <c r="E421" s="16">
        <v>5750</v>
      </c>
      <c r="F421" s="16">
        <v>5750</v>
      </c>
      <c r="G421" s="18">
        <v>0</v>
      </c>
      <c r="H421" s="56"/>
      <c r="I421" s="56"/>
      <c r="J421" s="56"/>
      <c r="K421" s="56"/>
    </row>
    <row r="422" spans="1:11" s="57" customFormat="1" ht="12.75">
      <c r="A422" s="15" t="s">
        <v>1144</v>
      </c>
      <c r="B422" s="14" t="s">
        <v>1212</v>
      </c>
      <c r="C422" s="15" t="s">
        <v>4669</v>
      </c>
      <c r="D422" s="15" t="s">
        <v>3568</v>
      </c>
      <c r="E422" s="16">
        <v>500</v>
      </c>
      <c r="F422" s="16">
        <v>500</v>
      </c>
      <c r="G422" s="18">
        <v>0</v>
      </c>
      <c r="H422" s="56"/>
      <c r="I422" s="56"/>
      <c r="J422" s="56"/>
      <c r="K422" s="56"/>
    </row>
    <row r="423" spans="1:11" s="57" customFormat="1" ht="12.75">
      <c r="A423" s="15" t="s">
        <v>1144</v>
      </c>
      <c r="B423" s="14" t="s">
        <v>1212</v>
      </c>
      <c r="C423" s="15" t="s">
        <v>4671</v>
      </c>
      <c r="D423" s="15" t="s">
        <v>3569</v>
      </c>
      <c r="E423" s="16">
        <v>445.97</v>
      </c>
      <c r="F423" s="16">
        <v>445.97</v>
      </c>
      <c r="G423" s="18">
        <v>0</v>
      </c>
      <c r="H423" s="56"/>
      <c r="I423" s="56"/>
      <c r="J423" s="56"/>
      <c r="K423" s="56"/>
    </row>
    <row r="424" spans="1:11" s="57" customFormat="1" ht="12.75">
      <c r="A424" s="15" t="s">
        <v>1144</v>
      </c>
      <c r="B424" s="14" t="s">
        <v>1212</v>
      </c>
      <c r="C424" s="15" t="s">
        <v>3570</v>
      </c>
      <c r="D424" s="15" t="s">
        <v>3571</v>
      </c>
      <c r="E424" s="16">
        <v>2000</v>
      </c>
      <c r="F424" s="16">
        <v>2000</v>
      </c>
      <c r="G424" s="18">
        <v>0</v>
      </c>
      <c r="H424" s="56"/>
      <c r="I424" s="56"/>
      <c r="J424" s="56"/>
      <c r="K424" s="56"/>
    </row>
    <row r="425" spans="1:11" s="57" customFormat="1" ht="12.75">
      <c r="A425" s="15"/>
      <c r="B425" s="15"/>
      <c r="C425" s="15"/>
      <c r="D425" s="21" t="s">
        <v>3886</v>
      </c>
      <c r="E425" s="50">
        <f>SUM(E410:E424)</f>
        <v>108693.40000000001</v>
      </c>
      <c r="F425" s="50">
        <f>SUM(F410:F424)</f>
        <v>102958.94000000002</v>
      </c>
      <c r="G425" s="50">
        <f>SUM(G410:G424)</f>
        <v>5734.460000000001</v>
      </c>
      <c r="H425" s="56"/>
      <c r="I425" s="56"/>
      <c r="J425" s="56"/>
      <c r="K425" s="56"/>
    </row>
    <row r="426" spans="1:11" s="57" customFormat="1" ht="12.75">
      <c r="A426" s="15" t="s">
        <v>1145</v>
      </c>
      <c r="B426" s="15" t="s">
        <v>2528</v>
      </c>
      <c r="C426" s="15" t="s">
        <v>4579</v>
      </c>
      <c r="D426" s="15" t="s">
        <v>4668</v>
      </c>
      <c r="E426" s="34">
        <v>3800</v>
      </c>
      <c r="F426" s="34">
        <v>3750.9</v>
      </c>
      <c r="G426" s="34">
        <f>+E426-F426</f>
        <v>49.09999999999991</v>
      </c>
      <c r="H426" s="56"/>
      <c r="I426" s="56"/>
      <c r="J426" s="56"/>
      <c r="K426" s="56"/>
    </row>
    <row r="427" spans="1:11" s="57" customFormat="1" ht="12.75">
      <c r="A427" s="15" t="s">
        <v>1145</v>
      </c>
      <c r="B427" s="14" t="s">
        <v>1212</v>
      </c>
      <c r="C427" s="15" t="s">
        <v>4592</v>
      </c>
      <c r="D427" s="15" t="s">
        <v>3582</v>
      </c>
      <c r="E427" s="16">
        <v>15000</v>
      </c>
      <c r="F427" s="16">
        <v>15000</v>
      </c>
      <c r="G427" s="18">
        <v>0</v>
      </c>
      <c r="H427" s="56"/>
      <c r="I427" s="56"/>
      <c r="J427" s="56"/>
      <c r="K427" s="56"/>
    </row>
    <row r="428" spans="1:11" s="57" customFormat="1" ht="12.75">
      <c r="A428" s="15" t="s">
        <v>1145</v>
      </c>
      <c r="B428" s="15" t="s">
        <v>2642</v>
      </c>
      <c r="C428" s="15" t="s">
        <v>4594</v>
      </c>
      <c r="D428" s="15" t="s">
        <v>3005</v>
      </c>
      <c r="E428" s="16">
        <v>8042.72</v>
      </c>
      <c r="F428" s="16">
        <v>8037.8</v>
      </c>
      <c r="G428" s="16">
        <f>+E428-F428</f>
        <v>4.920000000000073</v>
      </c>
      <c r="H428" s="56"/>
      <c r="I428" s="56"/>
      <c r="J428" s="56"/>
      <c r="K428" s="56"/>
    </row>
    <row r="429" spans="1:11" s="57" customFormat="1" ht="12.75">
      <c r="A429" s="15" t="s">
        <v>1145</v>
      </c>
      <c r="B429" s="14" t="s">
        <v>1212</v>
      </c>
      <c r="C429" s="15" t="s">
        <v>4597</v>
      </c>
      <c r="D429" s="15" t="s">
        <v>3583</v>
      </c>
      <c r="E429" s="16">
        <v>178.2</v>
      </c>
      <c r="F429" s="16">
        <v>178.2</v>
      </c>
      <c r="G429" s="18">
        <v>0</v>
      </c>
      <c r="H429" s="56"/>
      <c r="I429" s="56"/>
      <c r="J429" s="56"/>
      <c r="K429" s="56"/>
    </row>
    <row r="430" spans="1:11" s="57" customFormat="1" ht="12.75">
      <c r="A430" s="15" t="s">
        <v>1145</v>
      </c>
      <c r="B430" s="15" t="s">
        <v>1283</v>
      </c>
      <c r="C430" s="15" t="s">
        <v>4605</v>
      </c>
      <c r="D430" s="15" t="s">
        <v>3584</v>
      </c>
      <c r="E430" s="16">
        <v>2350</v>
      </c>
      <c r="F430" s="16">
        <v>480</v>
      </c>
      <c r="G430" s="16">
        <f>+E430-F430</f>
        <v>1870</v>
      </c>
      <c r="H430" s="56"/>
      <c r="I430" s="56"/>
      <c r="J430" s="56"/>
      <c r="K430" s="56"/>
    </row>
    <row r="431" spans="1:11" s="57" customFormat="1" ht="12.75">
      <c r="A431" s="15"/>
      <c r="B431" s="15"/>
      <c r="C431" s="15"/>
      <c r="D431" s="21" t="s">
        <v>3886</v>
      </c>
      <c r="E431" s="50">
        <f>SUM(E426:E430)</f>
        <v>29370.920000000002</v>
      </c>
      <c r="F431" s="50">
        <f>SUM(F426:F430)</f>
        <v>27446.9</v>
      </c>
      <c r="G431" s="50">
        <f>SUM(G426:G430)</f>
        <v>1924.02</v>
      </c>
      <c r="H431" s="56"/>
      <c r="I431" s="56"/>
      <c r="J431" s="56"/>
      <c r="K431" s="56"/>
    </row>
    <row r="432" spans="1:11" s="57" customFormat="1" ht="12.75">
      <c r="A432" s="15" t="s">
        <v>1128</v>
      </c>
      <c r="B432" s="15" t="s">
        <v>2528</v>
      </c>
      <c r="C432" s="15" t="s">
        <v>4579</v>
      </c>
      <c r="D432" s="15" t="s">
        <v>3586</v>
      </c>
      <c r="E432" s="34">
        <v>8030.96</v>
      </c>
      <c r="F432" s="34">
        <v>8030.96</v>
      </c>
      <c r="G432" s="34">
        <f aca="true" t="shared" si="1" ref="G432:G438">+E432-F432</f>
        <v>0</v>
      </c>
      <c r="H432" s="56"/>
      <c r="I432" s="56"/>
      <c r="J432" s="56"/>
      <c r="K432" s="56"/>
    </row>
    <row r="433" spans="1:11" s="57" customFormat="1" ht="12.75">
      <c r="A433" s="15" t="s">
        <v>1128</v>
      </c>
      <c r="B433" s="15" t="s">
        <v>2638</v>
      </c>
      <c r="C433" s="15" t="s">
        <v>3488</v>
      </c>
      <c r="D433" s="15" t="s">
        <v>3597</v>
      </c>
      <c r="E433" s="16">
        <v>50430.76</v>
      </c>
      <c r="F433" s="16">
        <v>50349.76</v>
      </c>
      <c r="G433" s="16">
        <f t="shared" si="1"/>
        <v>81</v>
      </c>
      <c r="H433" s="56"/>
      <c r="I433" s="56"/>
      <c r="J433" s="56"/>
      <c r="K433" s="56"/>
    </row>
    <row r="434" spans="1:11" s="57" customFormat="1" ht="12.75">
      <c r="A434" s="15" t="s">
        <v>1128</v>
      </c>
      <c r="B434" s="15" t="s">
        <v>2645</v>
      </c>
      <c r="C434" s="15" t="s">
        <v>3493</v>
      </c>
      <c r="D434" s="15" t="s">
        <v>3604</v>
      </c>
      <c r="E434" s="16">
        <v>56756.8</v>
      </c>
      <c r="F434" s="16">
        <v>56755.06</v>
      </c>
      <c r="G434" s="16">
        <f t="shared" si="1"/>
        <v>1.7400000000052387</v>
      </c>
      <c r="H434" s="56"/>
      <c r="I434" s="56"/>
      <c r="J434" s="56"/>
      <c r="K434" s="56"/>
    </row>
    <row r="435" spans="1:11" s="57" customFormat="1" ht="12.75">
      <c r="A435" s="15" t="s">
        <v>1128</v>
      </c>
      <c r="B435" s="15" t="s">
        <v>2647</v>
      </c>
      <c r="C435" s="15" t="s">
        <v>4608</v>
      </c>
      <c r="D435" s="15" t="s">
        <v>3606</v>
      </c>
      <c r="E435" s="16">
        <v>351.7</v>
      </c>
      <c r="F435" s="16">
        <v>100</v>
      </c>
      <c r="G435" s="16">
        <f t="shared" si="1"/>
        <v>251.7</v>
      </c>
      <c r="H435" s="56"/>
      <c r="I435" s="56"/>
      <c r="J435" s="56"/>
      <c r="K435" s="56"/>
    </row>
    <row r="436" spans="1:11" s="57" customFormat="1" ht="12.75">
      <c r="A436" s="15" t="s">
        <v>1128</v>
      </c>
      <c r="B436" s="15" t="s">
        <v>2649</v>
      </c>
      <c r="C436" s="15" t="s">
        <v>4612</v>
      </c>
      <c r="D436" s="15" t="s">
        <v>3607</v>
      </c>
      <c r="E436" s="16">
        <v>1423.5</v>
      </c>
      <c r="F436" s="16">
        <v>1177.6</v>
      </c>
      <c r="G436" s="16">
        <f t="shared" si="1"/>
        <v>245.9000000000001</v>
      </c>
      <c r="H436" s="56"/>
      <c r="I436" s="56"/>
      <c r="J436" s="56"/>
      <c r="K436" s="56"/>
    </row>
    <row r="437" spans="1:11" s="57" customFormat="1" ht="12.75">
      <c r="A437" s="15" t="s">
        <v>1128</v>
      </c>
      <c r="B437" s="15" t="s">
        <v>2650</v>
      </c>
      <c r="C437" s="15" t="s">
        <v>4614</v>
      </c>
      <c r="D437" s="15" t="s">
        <v>3608</v>
      </c>
      <c r="E437" s="16">
        <v>1900</v>
      </c>
      <c r="F437" s="18">
        <v>0</v>
      </c>
      <c r="G437" s="16">
        <f t="shared" si="1"/>
        <v>1900</v>
      </c>
      <c r="H437" s="56"/>
      <c r="I437" s="56"/>
      <c r="J437" s="56"/>
      <c r="K437" s="56"/>
    </row>
    <row r="438" spans="1:11" s="57" customFormat="1" ht="12.75">
      <c r="A438" s="15" t="s">
        <v>1128</v>
      </c>
      <c r="B438" s="15" t="s">
        <v>2651</v>
      </c>
      <c r="C438" s="15" t="s">
        <v>4616</v>
      </c>
      <c r="D438" s="15" t="s">
        <v>3609</v>
      </c>
      <c r="E438" s="16">
        <v>15324.68</v>
      </c>
      <c r="F438" s="16">
        <v>15260.09</v>
      </c>
      <c r="G438" s="16">
        <f t="shared" si="1"/>
        <v>64.59000000000015</v>
      </c>
      <c r="H438" s="56"/>
      <c r="I438" s="56"/>
      <c r="J438" s="56"/>
      <c r="K438" s="56"/>
    </row>
    <row r="439" spans="1:11" s="57" customFormat="1" ht="12.75">
      <c r="A439" s="15" t="s">
        <v>1128</v>
      </c>
      <c r="B439" s="14" t="s">
        <v>1212</v>
      </c>
      <c r="C439" s="15" t="s">
        <v>4634</v>
      </c>
      <c r="D439" s="15" t="s">
        <v>3610</v>
      </c>
      <c r="E439" s="16">
        <v>450</v>
      </c>
      <c r="F439" s="16">
        <v>450</v>
      </c>
      <c r="G439" s="18">
        <v>0</v>
      </c>
      <c r="H439" s="56"/>
      <c r="I439" s="56"/>
      <c r="J439" s="56"/>
      <c r="K439" s="56"/>
    </row>
    <row r="440" spans="1:11" s="57" customFormat="1" ht="12.75">
      <c r="A440" s="15" t="s">
        <v>1128</v>
      </c>
      <c r="B440" s="14" t="s">
        <v>1212</v>
      </c>
      <c r="C440" s="15" t="s">
        <v>4636</v>
      </c>
      <c r="D440" s="15" t="s">
        <v>3611</v>
      </c>
      <c r="E440" s="16">
        <v>2751</v>
      </c>
      <c r="F440" s="16">
        <v>2751</v>
      </c>
      <c r="G440" s="18">
        <v>0</v>
      </c>
      <c r="H440" s="56"/>
      <c r="I440" s="56"/>
      <c r="J440" s="56"/>
      <c r="K440" s="56"/>
    </row>
    <row r="441" spans="1:11" s="57" customFormat="1" ht="12.75">
      <c r="A441" s="15" t="s">
        <v>1128</v>
      </c>
      <c r="B441" s="15" t="s">
        <v>1275</v>
      </c>
      <c r="C441" s="15" t="s">
        <v>4638</v>
      </c>
      <c r="D441" s="15" t="s">
        <v>3612</v>
      </c>
      <c r="E441" s="16">
        <v>1190.9</v>
      </c>
      <c r="F441" s="16">
        <v>1000</v>
      </c>
      <c r="G441" s="16">
        <f>+E441-F441</f>
        <v>190.9000000000001</v>
      </c>
      <c r="H441" s="56"/>
      <c r="I441" s="56"/>
      <c r="J441" s="56"/>
      <c r="K441" s="56"/>
    </row>
    <row r="442" spans="1:11" s="57" customFormat="1" ht="12.75">
      <c r="A442" s="15" t="s">
        <v>1128</v>
      </c>
      <c r="B442" s="14" t="s">
        <v>1212</v>
      </c>
      <c r="C442" s="15" t="s">
        <v>4640</v>
      </c>
      <c r="D442" s="15" t="s">
        <v>3613</v>
      </c>
      <c r="E442" s="16">
        <v>2000</v>
      </c>
      <c r="F442" s="16">
        <v>2000</v>
      </c>
      <c r="G442" s="18">
        <v>0</v>
      </c>
      <c r="H442" s="56"/>
      <c r="I442" s="56"/>
      <c r="J442" s="56"/>
      <c r="K442" s="56"/>
    </row>
    <row r="443" spans="1:11" s="57" customFormat="1" ht="12.75">
      <c r="A443" s="15" t="s">
        <v>1128</v>
      </c>
      <c r="B443" s="14" t="s">
        <v>1212</v>
      </c>
      <c r="C443" s="15" t="s">
        <v>4642</v>
      </c>
      <c r="D443" s="15" t="s">
        <v>3614</v>
      </c>
      <c r="E443" s="16">
        <v>5000</v>
      </c>
      <c r="F443" s="16">
        <v>5000</v>
      </c>
      <c r="G443" s="18">
        <v>0</v>
      </c>
      <c r="H443" s="56"/>
      <c r="I443" s="56"/>
      <c r="J443" s="56"/>
      <c r="K443" s="56"/>
    </row>
    <row r="444" spans="1:11" s="57" customFormat="1" ht="12.75">
      <c r="A444" s="15" t="s">
        <v>1128</v>
      </c>
      <c r="B444" s="15" t="s">
        <v>1278</v>
      </c>
      <c r="C444" s="15" t="s">
        <v>3549</v>
      </c>
      <c r="D444" s="15" t="s">
        <v>3615</v>
      </c>
      <c r="E444" s="16">
        <v>62.3</v>
      </c>
      <c r="F444" s="18">
        <v>0</v>
      </c>
      <c r="G444" s="16">
        <f>+E444-F444</f>
        <v>62.3</v>
      </c>
      <c r="H444" s="56"/>
      <c r="I444" s="56"/>
      <c r="J444" s="56"/>
      <c r="K444" s="56"/>
    </row>
    <row r="445" spans="1:11" s="57" customFormat="1" ht="12.75">
      <c r="A445" s="15"/>
      <c r="B445" s="15"/>
      <c r="C445" s="15"/>
      <c r="D445" s="21" t="s">
        <v>3886</v>
      </c>
      <c r="E445" s="50">
        <f>SUM(E432:E444)</f>
        <v>145672.59999999998</v>
      </c>
      <c r="F445" s="50">
        <f>SUM(F432:F444)</f>
        <v>142874.47</v>
      </c>
      <c r="G445" s="50">
        <f>SUM(G432:G444)</f>
        <v>2798.130000000006</v>
      </c>
      <c r="H445" s="56"/>
      <c r="I445" s="56"/>
      <c r="J445" s="56"/>
      <c r="K445" s="56"/>
    </row>
    <row r="446" spans="1:11" s="57" customFormat="1" ht="12.75">
      <c r="A446" s="15" t="s">
        <v>1129</v>
      </c>
      <c r="B446" s="14" t="s">
        <v>1212</v>
      </c>
      <c r="C446" s="15" t="s">
        <v>4592</v>
      </c>
      <c r="D446" s="15" t="s">
        <v>3627</v>
      </c>
      <c r="E446" s="34">
        <v>688.95</v>
      </c>
      <c r="F446" s="34">
        <v>688.95</v>
      </c>
      <c r="G446" s="34">
        <f>+E446-F446</f>
        <v>0</v>
      </c>
      <c r="H446" s="56"/>
      <c r="I446" s="56"/>
      <c r="J446" s="56"/>
      <c r="K446" s="56"/>
    </row>
    <row r="447" spans="1:11" s="57" customFormat="1" ht="12.75">
      <c r="A447" s="15" t="s">
        <v>1129</v>
      </c>
      <c r="B447" s="14" t="s">
        <v>1212</v>
      </c>
      <c r="C447" s="15" t="s">
        <v>4603</v>
      </c>
      <c r="D447" s="15" t="s">
        <v>3632</v>
      </c>
      <c r="E447" s="16">
        <v>1900.75</v>
      </c>
      <c r="F447" s="16">
        <v>1900.75</v>
      </c>
      <c r="G447" s="18">
        <v>0</v>
      </c>
      <c r="H447" s="56"/>
      <c r="I447" s="56"/>
      <c r="J447" s="56"/>
      <c r="K447" s="56"/>
    </row>
    <row r="448" spans="1:11" s="57" customFormat="1" ht="12.75">
      <c r="A448" s="15" t="s">
        <v>1129</v>
      </c>
      <c r="B448" s="14" t="s">
        <v>1212</v>
      </c>
      <c r="C448" s="15" t="s">
        <v>4612</v>
      </c>
      <c r="D448" s="15" t="s">
        <v>3633</v>
      </c>
      <c r="E448" s="16">
        <v>45</v>
      </c>
      <c r="F448" s="16">
        <v>45</v>
      </c>
      <c r="G448" s="18">
        <v>0</v>
      </c>
      <c r="H448" s="56"/>
      <c r="I448" s="56"/>
      <c r="J448" s="56"/>
      <c r="K448" s="56"/>
    </row>
    <row r="449" spans="1:11" s="57" customFormat="1" ht="12.75">
      <c r="A449" s="15" t="s">
        <v>1129</v>
      </c>
      <c r="B449" s="14" t="s">
        <v>1212</v>
      </c>
      <c r="C449" s="15" t="s">
        <v>4614</v>
      </c>
      <c r="D449" s="15" t="s">
        <v>3634</v>
      </c>
      <c r="E449" s="16">
        <v>1600</v>
      </c>
      <c r="F449" s="16">
        <v>1600</v>
      </c>
      <c r="G449" s="18">
        <v>0</v>
      </c>
      <c r="H449" s="56"/>
      <c r="I449" s="56"/>
      <c r="J449" s="56"/>
      <c r="K449" s="56"/>
    </row>
    <row r="450" spans="1:11" s="57" customFormat="1" ht="12.75">
      <c r="A450" s="15" t="s">
        <v>1129</v>
      </c>
      <c r="B450" s="14" t="s">
        <v>1212</v>
      </c>
      <c r="C450" s="15" t="s">
        <v>4616</v>
      </c>
      <c r="D450" s="15" t="s">
        <v>3635</v>
      </c>
      <c r="E450" s="16">
        <v>252</v>
      </c>
      <c r="F450" s="16">
        <v>252</v>
      </c>
      <c r="G450" s="18">
        <v>0</v>
      </c>
      <c r="H450" s="56"/>
      <c r="I450" s="56"/>
      <c r="J450" s="56"/>
      <c r="K450" s="56"/>
    </row>
    <row r="451" spans="1:11" s="57" customFormat="1" ht="12.75">
      <c r="A451" s="15" t="s">
        <v>1129</v>
      </c>
      <c r="B451" s="14" t="s">
        <v>1212</v>
      </c>
      <c r="C451" s="15" t="s">
        <v>4618</v>
      </c>
      <c r="D451" s="15" t="s">
        <v>3636</v>
      </c>
      <c r="E451" s="16">
        <v>1567</v>
      </c>
      <c r="F451" s="16">
        <v>1567</v>
      </c>
      <c r="G451" s="18">
        <v>0</v>
      </c>
      <c r="H451" s="56"/>
      <c r="I451" s="56"/>
      <c r="J451" s="56"/>
      <c r="K451" s="56"/>
    </row>
    <row r="452" spans="1:11" s="57" customFormat="1" ht="12.75">
      <c r="A452" s="15" t="s">
        <v>1129</v>
      </c>
      <c r="B452" s="14" t="s">
        <v>1212</v>
      </c>
      <c r="C452" s="15" t="s">
        <v>4622</v>
      </c>
      <c r="D452" s="15" t="s">
        <v>3637</v>
      </c>
      <c r="E452" s="16">
        <v>1600</v>
      </c>
      <c r="F452" s="16">
        <v>1600</v>
      </c>
      <c r="G452" s="18">
        <v>0</v>
      </c>
      <c r="H452" s="56"/>
      <c r="I452" s="56"/>
      <c r="J452" s="56"/>
      <c r="K452" s="56"/>
    </row>
    <row r="453" spans="1:11" s="57" customFormat="1" ht="12.75">
      <c r="A453" s="15" t="s">
        <v>1129</v>
      </c>
      <c r="B453" s="14" t="s">
        <v>1212</v>
      </c>
      <c r="C453" s="15" t="s">
        <v>4624</v>
      </c>
      <c r="D453" s="15" t="s">
        <v>3638</v>
      </c>
      <c r="E453" s="16">
        <v>128</v>
      </c>
      <c r="F453" s="16">
        <v>128</v>
      </c>
      <c r="G453" s="18">
        <v>0</v>
      </c>
      <c r="H453" s="56"/>
      <c r="I453" s="56"/>
      <c r="J453" s="56"/>
      <c r="K453" s="56"/>
    </row>
    <row r="454" spans="1:11" s="57" customFormat="1" ht="12.75">
      <c r="A454" s="15" t="s">
        <v>1129</v>
      </c>
      <c r="B454" s="14" t="s">
        <v>1212</v>
      </c>
      <c r="C454" s="15" t="s">
        <v>4628</v>
      </c>
      <c r="D454" s="15" t="s">
        <v>3639</v>
      </c>
      <c r="E454" s="16">
        <v>1000</v>
      </c>
      <c r="F454" s="16">
        <v>1000</v>
      </c>
      <c r="G454" s="18">
        <v>0</v>
      </c>
      <c r="H454" s="56"/>
      <c r="I454" s="56"/>
      <c r="J454" s="56"/>
      <c r="K454" s="56"/>
    </row>
    <row r="455" spans="1:11" s="57" customFormat="1" ht="12.75">
      <c r="A455" s="15" t="s">
        <v>1129</v>
      </c>
      <c r="B455" s="14" t="s">
        <v>1212</v>
      </c>
      <c r="C455" s="15" t="s">
        <v>4632</v>
      </c>
      <c r="D455" s="15" t="s">
        <v>3640</v>
      </c>
      <c r="E455" s="16">
        <v>1000</v>
      </c>
      <c r="F455" s="16">
        <v>1000</v>
      </c>
      <c r="G455" s="18">
        <v>0</v>
      </c>
      <c r="H455" s="56"/>
      <c r="I455" s="56"/>
      <c r="J455" s="56"/>
      <c r="K455" s="56"/>
    </row>
    <row r="456" spans="1:11" s="57" customFormat="1" ht="12.75">
      <c r="A456" s="15" t="s">
        <v>1129</v>
      </c>
      <c r="B456" s="14" t="s">
        <v>1212</v>
      </c>
      <c r="C456" s="15" t="s">
        <v>4634</v>
      </c>
      <c r="D456" s="15" t="s">
        <v>3641</v>
      </c>
      <c r="E456" s="16">
        <v>27513.7</v>
      </c>
      <c r="F456" s="16">
        <v>27513.7</v>
      </c>
      <c r="G456" s="18">
        <v>0</v>
      </c>
      <c r="H456" s="56"/>
      <c r="I456" s="56"/>
      <c r="J456" s="56"/>
      <c r="K456" s="56"/>
    </row>
    <row r="457" spans="1:11" s="57" customFormat="1" ht="12.75">
      <c r="A457" s="15" t="s">
        <v>1129</v>
      </c>
      <c r="B457" s="14" t="s">
        <v>1212</v>
      </c>
      <c r="C457" s="15" t="s">
        <v>4636</v>
      </c>
      <c r="D457" s="15" t="s">
        <v>3642</v>
      </c>
      <c r="E457" s="16">
        <v>1736.89</v>
      </c>
      <c r="F457" s="16">
        <v>1736.89</v>
      </c>
      <c r="G457" s="18">
        <v>0</v>
      </c>
      <c r="H457" s="56"/>
      <c r="I457" s="56"/>
      <c r="J457" s="56"/>
      <c r="K457" s="56"/>
    </row>
    <row r="458" spans="1:11" s="57" customFormat="1" ht="12.75">
      <c r="A458" s="15" t="s">
        <v>1129</v>
      </c>
      <c r="B458" s="15" t="s">
        <v>1275</v>
      </c>
      <c r="C458" s="15" t="s">
        <v>4638</v>
      </c>
      <c r="D458" s="15" t="s">
        <v>3643</v>
      </c>
      <c r="E458" s="16">
        <v>28410</v>
      </c>
      <c r="F458" s="16">
        <v>27030</v>
      </c>
      <c r="G458" s="16">
        <f>+E458-F458</f>
        <v>1380</v>
      </c>
      <c r="H458" s="56"/>
      <c r="I458" s="56"/>
      <c r="J458" s="56"/>
      <c r="K458" s="56"/>
    </row>
    <row r="459" spans="1:11" s="57" customFormat="1" ht="12.75">
      <c r="A459" s="15"/>
      <c r="B459" s="15"/>
      <c r="C459" s="15"/>
      <c r="D459" s="21" t="s">
        <v>3886</v>
      </c>
      <c r="E459" s="50">
        <f>SUM(E446:E458)</f>
        <v>67442.29000000001</v>
      </c>
      <c r="F459" s="50">
        <f>SUM(F446:F458)</f>
        <v>66062.29000000001</v>
      </c>
      <c r="G459" s="50">
        <f>SUM(G446:G458)</f>
        <v>1380</v>
      </c>
      <c r="H459" s="56"/>
      <c r="I459" s="56"/>
      <c r="J459" s="56"/>
      <c r="K459" s="56"/>
    </row>
    <row r="460" spans="1:11" s="57" customFormat="1" ht="12.75">
      <c r="A460" s="15" t="s">
        <v>1147</v>
      </c>
      <c r="B460" s="15" t="s">
        <v>2526</v>
      </c>
      <c r="C460" s="15" t="s">
        <v>3464</v>
      </c>
      <c r="D460" s="15" t="s">
        <v>3644</v>
      </c>
      <c r="E460" s="34">
        <v>14244</v>
      </c>
      <c r="F460" s="34">
        <v>10170.86</v>
      </c>
      <c r="G460" s="34">
        <f aca="true" t="shared" si="2" ref="G460:G469">+E460-F460</f>
        <v>4073.1399999999994</v>
      </c>
      <c r="H460" s="56"/>
      <c r="I460" s="56"/>
      <c r="J460" s="56"/>
      <c r="K460" s="56"/>
    </row>
    <row r="461" spans="1:11" s="57" customFormat="1" ht="12.75">
      <c r="A461" s="15" t="s">
        <v>1147</v>
      </c>
      <c r="B461" s="15" t="s">
        <v>2626</v>
      </c>
      <c r="C461" s="15" t="s">
        <v>4580</v>
      </c>
      <c r="D461" s="15" t="s">
        <v>3645</v>
      </c>
      <c r="E461" s="16">
        <v>103464.46</v>
      </c>
      <c r="F461" s="16">
        <v>88199.86</v>
      </c>
      <c r="G461" s="16">
        <f t="shared" si="2"/>
        <v>15264.600000000006</v>
      </c>
      <c r="H461" s="56"/>
      <c r="I461" s="56"/>
      <c r="J461" s="56"/>
      <c r="K461" s="56"/>
    </row>
    <row r="462" spans="1:11" s="57" customFormat="1" ht="12.75">
      <c r="A462" s="15" t="s">
        <v>1147</v>
      </c>
      <c r="B462" s="15" t="s">
        <v>2644</v>
      </c>
      <c r="C462" s="15" t="s">
        <v>4582</v>
      </c>
      <c r="D462" s="15" t="s">
        <v>3646</v>
      </c>
      <c r="E462" s="16">
        <v>1000</v>
      </c>
      <c r="F462" s="18">
        <v>0</v>
      </c>
      <c r="G462" s="16">
        <f t="shared" si="2"/>
        <v>1000</v>
      </c>
      <c r="H462" s="56"/>
      <c r="I462" s="56"/>
      <c r="J462" s="56"/>
      <c r="K462" s="56"/>
    </row>
    <row r="463" spans="1:11" s="57" customFormat="1" ht="12.75">
      <c r="A463" s="15" t="s">
        <v>1147</v>
      </c>
      <c r="B463" s="15" t="s">
        <v>2629</v>
      </c>
      <c r="C463" s="15" t="s">
        <v>4584</v>
      </c>
      <c r="D463" s="15" t="s">
        <v>3647</v>
      </c>
      <c r="E463" s="16">
        <v>115</v>
      </c>
      <c r="F463" s="18">
        <v>0</v>
      </c>
      <c r="G463" s="16">
        <f t="shared" si="2"/>
        <v>115</v>
      </c>
      <c r="H463" s="56"/>
      <c r="I463" s="56"/>
      <c r="J463" s="56"/>
      <c r="K463" s="56"/>
    </row>
    <row r="464" spans="1:11" s="57" customFormat="1" ht="12.75">
      <c r="A464" s="15" t="s">
        <v>1147</v>
      </c>
      <c r="B464" s="15" t="s">
        <v>2640</v>
      </c>
      <c r="C464" s="15" t="s">
        <v>3490</v>
      </c>
      <c r="D464" s="15" t="s">
        <v>3648</v>
      </c>
      <c r="E464" s="16">
        <v>2593.03</v>
      </c>
      <c r="F464" s="16">
        <v>330</v>
      </c>
      <c r="G464" s="16">
        <f t="shared" si="2"/>
        <v>2263.03</v>
      </c>
      <c r="H464" s="56"/>
      <c r="I464" s="56"/>
      <c r="J464" s="56"/>
      <c r="K464" s="56"/>
    </row>
    <row r="465" spans="1:11" s="57" customFormat="1" ht="12.75">
      <c r="A465" s="15" t="s">
        <v>1147</v>
      </c>
      <c r="B465" s="15" t="s">
        <v>2641</v>
      </c>
      <c r="C465" s="15" t="s">
        <v>4592</v>
      </c>
      <c r="D465" s="15" t="s">
        <v>3649</v>
      </c>
      <c r="E465" s="16">
        <v>2000</v>
      </c>
      <c r="F465" s="18">
        <v>0</v>
      </c>
      <c r="G465" s="16">
        <f t="shared" si="2"/>
        <v>2000</v>
      </c>
      <c r="H465" s="56"/>
      <c r="I465" s="56"/>
      <c r="J465" s="56"/>
      <c r="K465" s="56"/>
    </row>
    <row r="466" spans="1:11" s="57" customFormat="1" ht="12.75">
      <c r="A466" s="15" t="s">
        <v>1147</v>
      </c>
      <c r="B466" s="15" t="s">
        <v>2642</v>
      </c>
      <c r="C466" s="15" t="s">
        <v>4594</v>
      </c>
      <c r="D466" s="15" t="s">
        <v>3650</v>
      </c>
      <c r="E466" s="16">
        <v>3000</v>
      </c>
      <c r="F466" s="18">
        <v>0</v>
      </c>
      <c r="G466" s="16">
        <f t="shared" si="2"/>
        <v>3000</v>
      </c>
      <c r="H466" s="56"/>
      <c r="I466" s="56"/>
      <c r="J466" s="56"/>
      <c r="K466" s="56"/>
    </row>
    <row r="467" spans="1:11" s="57" customFormat="1" ht="12.75">
      <c r="A467" s="15" t="s">
        <v>1147</v>
      </c>
      <c r="B467" s="15" t="s">
        <v>2530</v>
      </c>
      <c r="C467" s="15" t="s">
        <v>4597</v>
      </c>
      <c r="D467" s="15" t="s">
        <v>3651</v>
      </c>
      <c r="E467" s="16">
        <v>2000</v>
      </c>
      <c r="F467" s="18">
        <v>0</v>
      </c>
      <c r="G467" s="16">
        <f t="shared" si="2"/>
        <v>2000</v>
      </c>
      <c r="H467" s="56"/>
      <c r="I467" s="56"/>
      <c r="J467" s="56"/>
      <c r="K467" s="56"/>
    </row>
    <row r="468" spans="1:11" s="57" customFormat="1" ht="12.75">
      <c r="A468" s="15" t="s">
        <v>1147</v>
      </c>
      <c r="B468" s="15" t="s">
        <v>2644</v>
      </c>
      <c r="C468" s="15" t="s">
        <v>4599</v>
      </c>
      <c r="D468" s="15" t="s">
        <v>3652</v>
      </c>
      <c r="E468" s="16">
        <v>1000</v>
      </c>
      <c r="F468" s="18">
        <v>0</v>
      </c>
      <c r="G468" s="16">
        <f t="shared" si="2"/>
        <v>1000</v>
      </c>
      <c r="H468" s="56"/>
      <c r="I468" s="56"/>
      <c r="J468" s="56"/>
      <c r="K468" s="56"/>
    </row>
    <row r="469" spans="1:11" s="57" customFormat="1" ht="12.75">
      <c r="A469" s="15" t="s">
        <v>1147</v>
      </c>
      <c r="B469" s="15" t="s">
        <v>1284</v>
      </c>
      <c r="C469" s="15" t="s">
        <v>4601</v>
      </c>
      <c r="D469" s="15" t="s">
        <v>3653</v>
      </c>
      <c r="E469" s="16">
        <v>89000</v>
      </c>
      <c r="F469" s="16">
        <v>83478</v>
      </c>
      <c r="G469" s="16">
        <f t="shared" si="2"/>
        <v>5522</v>
      </c>
      <c r="H469" s="56"/>
      <c r="I469" s="56"/>
      <c r="J469" s="56"/>
      <c r="K469" s="56"/>
    </row>
    <row r="470" spans="1:11" s="57" customFormat="1" ht="12.75">
      <c r="A470" s="15"/>
      <c r="B470" s="15"/>
      <c r="C470" s="15"/>
      <c r="D470" s="21" t="s">
        <v>3886</v>
      </c>
      <c r="E470" s="50">
        <f>SUM(E460:E469)</f>
        <v>218416.49</v>
      </c>
      <c r="F470" s="50">
        <f>SUM(F460:F469)</f>
        <v>182178.72</v>
      </c>
      <c r="G470" s="50">
        <f>SUM(G460:G469)</f>
        <v>36237.770000000004</v>
      </c>
      <c r="H470" s="56"/>
      <c r="I470" s="56"/>
      <c r="J470" s="56"/>
      <c r="K470" s="56"/>
    </row>
    <row r="471" spans="1:11" s="57" customFormat="1" ht="12.75">
      <c r="A471" s="15" t="s">
        <v>1146</v>
      </c>
      <c r="B471" s="14" t="s">
        <v>1212</v>
      </c>
      <c r="C471" s="15" t="s">
        <v>3468</v>
      </c>
      <c r="D471" s="15" t="s">
        <v>3656</v>
      </c>
      <c r="E471" s="34">
        <v>4450</v>
      </c>
      <c r="F471" s="34">
        <v>4450</v>
      </c>
      <c r="G471" s="34">
        <f>+E471-F471</f>
        <v>0</v>
      </c>
      <c r="H471" s="56"/>
      <c r="I471" s="56"/>
      <c r="J471" s="56"/>
      <c r="K471" s="56"/>
    </row>
    <row r="472" spans="1:11" s="57" customFormat="1" ht="12.75">
      <c r="A472" s="15" t="s">
        <v>1146</v>
      </c>
      <c r="B472" s="15" t="s">
        <v>2629</v>
      </c>
      <c r="C472" s="15" t="s">
        <v>4584</v>
      </c>
      <c r="D472" s="15" t="s">
        <v>3658</v>
      </c>
      <c r="E472" s="16">
        <v>59000.66</v>
      </c>
      <c r="F472" s="16">
        <v>52809.97</v>
      </c>
      <c r="G472" s="16">
        <f>+E472-F472</f>
        <v>6190.690000000002</v>
      </c>
      <c r="H472" s="56"/>
      <c r="I472" s="56"/>
      <c r="J472" s="56"/>
      <c r="K472" s="56"/>
    </row>
    <row r="473" spans="1:11" s="57" customFormat="1" ht="12.75">
      <c r="A473" s="15" t="s">
        <v>1146</v>
      </c>
      <c r="B473" s="14" t="s">
        <v>1212</v>
      </c>
      <c r="C473" s="15" t="s">
        <v>3581</v>
      </c>
      <c r="D473" s="15" t="s">
        <v>3663</v>
      </c>
      <c r="E473" s="16">
        <v>31610.67</v>
      </c>
      <c r="F473" s="16">
        <v>31610.67</v>
      </c>
      <c r="G473" s="18">
        <v>0</v>
      </c>
      <c r="H473" s="56"/>
      <c r="I473" s="56"/>
      <c r="J473" s="56"/>
      <c r="K473" s="56"/>
    </row>
    <row r="474" spans="1:11" s="57" customFormat="1" ht="12.75">
      <c r="A474" s="15" t="s">
        <v>1146</v>
      </c>
      <c r="B474" s="15" t="s">
        <v>2641</v>
      </c>
      <c r="C474" s="15" t="s">
        <v>4592</v>
      </c>
      <c r="D474" s="15" t="s">
        <v>3665</v>
      </c>
      <c r="E474" s="16">
        <v>19825</v>
      </c>
      <c r="F474" s="16">
        <v>12825</v>
      </c>
      <c r="G474" s="16">
        <f>+E474-F474</f>
        <v>7000</v>
      </c>
      <c r="H474" s="56"/>
      <c r="I474" s="56"/>
      <c r="J474" s="56"/>
      <c r="K474" s="56"/>
    </row>
    <row r="475" spans="1:11" s="57" customFormat="1" ht="12.75">
      <c r="A475" s="15" t="s">
        <v>1146</v>
      </c>
      <c r="B475" s="14" t="s">
        <v>1212</v>
      </c>
      <c r="C475" s="15" t="s">
        <v>4620</v>
      </c>
      <c r="D475" s="15" t="s">
        <v>3671</v>
      </c>
      <c r="E475" s="16">
        <v>1744.32</v>
      </c>
      <c r="F475" s="16">
        <v>1744.32</v>
      </c>
      <c r="G475" s="18">
        <v>0</v>
      </c>
      <c r="H475" s="56"/>
      <c r="I475" s="56"/>
      <c r="J475" s="56"/>
      <c r="K475" s="56"/>
    </row>
    <row r="476" spans="1:11" s="57" customFormat="1" ht="12.75">
      <c r="A476" s="15" t="s">
        <v>1146</v>
      </c>
      <c r="B476" s="14" t="s">
        <v>1212</v>
      </c>
      <c r="C476" s="15" t="s">
        <v>4624</v>
      </c>
      <c r="D476" s="15" t="s">
        <v>3672</v>
      </c>
      <c r="E476" s="16">
        <v>1000</v>
      </c>
      <c r="F476" s="16">
        <v>1000</v>
      </c>
      <c r="G476" s="18">
        <v>0</v>
      </c>
      <c r="H476" s="56"/>
      <c r="I476" s="56"/>
      <c r="J476" s="56"/>
      <c r="K476" s="56"/>
    </row>
    <row r="477" spans="1:11" s="57" customFormat="1" ht="12.75">
      <c r="A477" s="15" t="s">
        <v>1146</v>
      </c>
      <c r="B477" s="14" t="s">
        <v>1212</v>
      </c>
      <c r="C477" s="15" t="s">
        <v>4646</v>
      </c>
      <c r="D477" s="15" t="s">
        <v>3673</v>
      </c>
      <c r="E477" s="16">
        <v>4000</v>
      </c>
      <c r="F477" s="16">
        <v>4000</v>
      </c>
      <c r="G477" s="18">
        <v>0</v>
      </c>
      <c r="H477" s="56"/>
      <c r="I477" s="56"/>
      <c r="J477" s="56"/>
      <c r="K477" s="56"/>
    </row>
    <row r="478" spans="1:11" s="57" customFormat="1" ht="12.75">
      <c r="A478" s="15" t="s">
        <v>1146</v>
      </c>
      <c r="B478" s="14" t="s">
        <v>1212</v>
      </c>
      <c r="C478" s="15" t="s">
        <v>3550</v>
      </c>
      <c r="D478" s="15" t="s">
        <v>3674</v>
      </c>
      <c r="E478" s="16">
        <v>800</v>
      </c>
      <c r="F478" s="16">
        <v>800</v>
      </c>
      <c r="G478" s="18">
        <v>0</v>
      </c>
      <c r="H478" s="56"/>
      <c r="I478" s="56"/>
      <c r="J478" s="56"/>
      <c r="K478" s="56"/>
    </row>
    <row r="479" spans="1:11" s="57" customFormat="1" ht="12.75">
      <c r="A479" s="15" t="s">
        <v>1146</v>
      </c>
      <c r="B479" s="15" t="s">
        <v>1286</v>
      </c>
      <c r="C479" s="15" t="s">
        <v>3675</v>
      </c>
      <c r="D479" s="15" t="s">
        <v>3676</v>
      </c>
      <c r="E479" s="16">
        <v>10000</v>
      </c>
      <c r="F479" s="18">
        <v>0</v>
      </c>
      <c r="G479" s="16">
        <f>+E479-F479</f>
        <v>10000</v>
      </c>
      <c r="H479" s="56"/>
      <c r="I479" s="56"/>
      <c r="J479" s="56"/>
      <c r="K479" s="56"/>
    </row>
    <row r="480" spans="1:11" s="57" customFormat="1" ht="12.75">
      <c r="A480" s="15" t="s">
        <v>1146</v>
      </c>
      <c r="B480" s="14" t="s">
        <v>1212</v>
      </c>
      <c r="C480" s="15" t="s">
        <v>3500</v>
      </c>
      <c r="D480" s="15" t="s">
        <v>3678</v>
      </c>
      <c r="E480" s="16">
        <v>10450</v>
      </c>
      <c r="F480" s="16">
        <v>10450</v>
      </c>
      <c r="G480" s="18">
        <v>0</v>
      </c>
      <c r="H480" s="56"/>
      <c r="I480" s="56"/>
      <c r="J480" s="56"/>
      <c r="K480" s="56"/>
    </row>
    <row r="481" spans="1:11" s="57" customFormat="1" ht="12.75">
      <c r="A481" s="15" t="s">
        <v>1146</v>
      </c>
      <c r="B481" s="14" t="s">
        <v>1212</v>
      </c>
      <c r="C481" s="15" t="s">
        <v>4652</v>
      </c>
      <c r="D481" s="15" t="s">
        <v>3679</v>
      </c>
      <c r="E481" s="16">
        <v>6000</v>
      </c>
      <c r="F481" s="16">
        <v>6000</v>
      </c>
      <c r="G481" s="18">
        <v>0</v>
      </c>
      <c r="H481" s="56"/>
      <c r="I481" s="56"/>
      <c r="J481" s="56"/>
      <c r="K481" s="56"/>
    </row>
    <row r="482" spans="1:11" s="57" customFormat="1" ht="12.75">
      <c r="A482" s="15" t="s">
        <v>1146</v>
      </c>
      <c r="B482" s="14" t="s">
        <v>1212</v>
      </c>
      <c r="C482" s="15" t="s">
        <v>4653</v>
      </c>
      <c r="D482" s="15" t="s">
        <v>3680</v>
      </c>
      <c r="E482" s="16">
        <v>3000</v>
      </c>
      <c r="F482" s="16">
        <v>3000</v>
      </c>
      <c r="G482" s="18">
        <v>0</v>
      </c>
      <c r="H482" s="56"/>
      <c r="I482" s="56"/>
      <c r="J482" s="56"/>
      <c r="K482" s="56"/>
    </row>
    <row r="483" spans="1:11" s="57" customFormat="1" ht="12.75">
      <c r="A483" s="15" t="s">
        <v>1146</v>
      </c>
      <c r="B483" s="14" t="s">
        <v>1212</v>
      </c>
      <c r="C483" s="15" t="s">
        <v>4657</v>
      </c>
      <c r="D483" s="15" t="s">
        <v>3681</v>
      </c>
      <c r="E483" s="16">
        <v>5575</v>
      </c>
      <c r="F483" s="16">
        <v>5575</v>
      </c>
      <c r="G483" s="18">
        <v>0</v>
      </c>
      <c r="H483" s="56"/>
      <c r="I483" s="56"/>
      <c r="J483" s="56"/>
      <c r="K483" s="56"/>
    </row>
    <row r="484" spans="1:11" s="57" customFormat="1" ht="12.75">
      <c r="A484" s="15" t="s">
        <v>1146</v>
      </c>
      <c r="B484" s="14" t="s">
        <v>1212</v>
      </c>
      <c r="C484" s="15" t="s">
        <v>4659</v>
      </c>
      <c r="D484" s="15" t="s">
        <v>3682</v>
      </c>
      <c r="E484" s="16">
        <v>4457</v>
      </c>
      <c r="F484" s="16">
        <v>4457</v>
      </c>
      <c r="G484" s="18">
        <v>0</v>
      </c>
      <c r="H484" s="56"/>
      <c r="I484" s="56"/>
      <c r="J484" s="56"/>
      <c r="K484" s="56"/>
    </row>
    <row r="485" spans="1:11" s="57" customFormat="1" ht="12.75">
      <c r="A485" s="15" t="s">
        <v>1146</v>
      </c>
      <c r="B485" s="15" t="s">
        <v>1287</v>
      </c>
      <c r="C485" s="15" t="s">
        <v>3683</v>
      </c>
      <c r="D485" s="15" t="s">
        <v>3684</v>
      </c>
      <c r="E485" s="16">
        <v>15528</v>
      </c>
      <c r="F485" s="16">
        <v>5775.31</v>
      </c>
      <c r="G485" s="16">
        <f>+E485-F485</f>
        <v>9752.689999999999</v>
      </c>
      <c r="H485" s="56"/>
      <c r="I485" s="56"/>
      <c r="J485" s="56"/>
      <c r="K485" s="56"/>
    </row>
    <row r="486" spans="1:11" s="57" customFormat="1" ht="12.75">
      <c r="A486" s="15" t="s">
        <v>1146</v>
      </c>
      <c r="B486" s="14" t="s">
        <v>1212</v>
      </c>
      <c r="C486" s="15" t="s">
        <v>4667</v>
      </c>
      <c r="D486" s="15" t="s">
        <v>3689</v>
      </c>
      <c r="E486" s="16">
        <v>3000</v>
      </c>
      <c r="F486" s="16">
        <v>3000</v>
      </c>
      <c r="G486" s="18">
        <v>0</v>
      </c>
      <c r="H486" s="56"/>
      <c r="I486" s="56"/>
      <c r="J486" s="56"/>
      <c r="K486" s="56"/>
    </row>
    <row r="487" spans="1:11" s="57" customFormat="1" ht="12.75">
      <c r="A487" s="15" t="s">
        <v>1146</v>
      </c>
      <c r="B487" s="14" t="s">
        <v>1212</v>
      </c>
      <c r="C487" s="15" t="s">
        <v>3566</v>
      </c>
      <c r="D487" s="15" t="s">
        <v>3690</v>
      </c>
      <c r="E487" s="16">
        <v>2000</v>
      </c>
      <c r="F487" s="16">
        <v>2000</v>
      </c>
      <c r="G487" s="18">
        <v>0</v>
      </c>
      <c r="H487" s="56"/>
      <c r="I487" s="56"/>
      <c r="J487" s="56"/>
      <c r="K487" s="56"/>
    </row>
    <row r="488" spans="1:11" s="57" customFormat="1" ht="12.75">
      <c r="A488" s="15" t="s">
        <v>1146</v>
      </c>
      <c r="B488" s="14" t="s">
        <v>1212</v>
      </c>
      <c r="C488" s="15" t="s">
        <v>3691</v>
      </c>
      <c r="D488" s="15" t="s">
        <v>3692</v>
      </c>
      <c r="E488" s="16">
        <v>16950</v>
      </c>
      <c r="F488" s="16">
        <v>16950</v>
      </c>
      <c r="G488" s="18">
        <v>0</v>
      </c>
      <c r="H488" s="56"/>
      <c r="I488" s="56"/>
      <c r="J488" s="56"/>
      <c r="K488" s="56"/>
    </row>
    <row r="489" spans="1:11" s="57" customFormat="1" ht="12.75">
      <c r="A489" s="15" t="s">
        <v>1146</v>
      </c>
      <c r="B489" s="14" t="s">
        <v>1212</v>
      </c>
      <c r="C489" s="15" t="s">
        <v>3693</v>
      </c>
      <c r="D489" s="15" t="s">
        <v>3694</v>
      </c>
      <c r="E489" s="16">
        <v>5500</v>
      </c>
      <c r="F489" s="16">
        <v>5500</v>
      </c>
      <c r="G489" s="18">
        <v>0</v>
      </c>
      <c r="H489" s="56"/>
      <c r="I489" s="56"/>
      <c r="J489" s="56"/>
      <c r="K489" s="56"/>
    </row>
    <row r="490" spans="1:11" s="57" customFormat="1" ht="12.75">
      <c r="A490" s="15" t="s">
        <v>1146</v>
      </c>
      <c r="B490" s="14" t="s">
        <v>1212</v>
      </c>
      <c r="C490" s="15" t="s">
        <v>4677</v>
      </c>
      <c r="D490" s="15" t="s">
        <v>3695</v>
      </c>
      <c r="E490" s="16">
        <v>7600</v>
      </c>
      <c r="F490" s="16">
        <v>7600</v>
      </c>
      <c r="G490" s="18">
        <v>0</v>
      </c>
      <c r="H490" s="56"/>
      <c r="I490" s="56"/>
      <c r="J490" s="56"/>
      <c r="K490" s="56"/>
    </row>
    <row r="491" spans="1:11" s="57" customFormat="1" ht="12.75">
      <c r="A491" s="15" t="s">
        <v>1146</v>
      </c>
      <c r="B491" s="14" t="s">
        <v>1212</v>
      </c>
      <c r="C491" s="15" t="s">
        <v>4679</v>
      </c>
      <c r="D491" s="15" t="s">
        <v>3696</v>
      </c>
      <c r="E491" s="16">
        <v>2100</v>
      </c>
      <c r="F491" s="16">
        <v>2100</v>
      </c>
      <c r="G491" s="18">
        <v>0</v>
      </c>
      <c r="H491" s="56"/>
      <c r="I491" s="56"/>
      <c r="J491" s="56"/>
      <c r="K491" s="56"/>
    </row>
    <row r="492" spans="1:11" s="57" customFormat="1" ht="12.75">
      <c r="A492" s="15" t="s">
        <v>1146</v>
      </c>
      <c r="B492" s="14" t="s">
        <v>1212</v>
      </c>
      <c r="C492" s="15" t="s">
        <v>4681</v>
      </c>
      <c r="D492" s="15" t="s">
        <v>3697</v>
      </c>
      <c r="E492" s="16">
        <v>5000</v>
      </c>
      <c r="F492" s="16">
        <v>5000</v>
      </c>
      <c r="G492" s="18">
        <v>0</v>
      </c>
      <c r="H492" s="56"/>
      <c r="I492" s="56"/>
      <c r="J492" s="56"/>
      <c r="K492" s="56"/>
    </row>
    <row r="493" spans="1:11" s="57" customFormat="1" ht="12.75">
      <c r="A493" s="15" t="s">
        <v>1146</v>
      </c>
      <c r="B493" s="14" t="s">
        <v>1212</v>
      </c>
      <c r="C493" s="15" t="s">
        <v>3698</v>
      </c>
      <c r="D493" s="15" t="s">
        <v>3699</v>
      </c>
      <c r="E493" s="16">
        <v>4576.59</v>
      </c>
      <c r="F493" s="16">
        <v>4576.59</v>
      </c>
      <c r="G493" s="18">
        <v>0</v>
      </c>
      <c r="H493" s="56"/>
      <c r="I493" s="56"/>
      <c r="J493" s="56"/>
      <c r="K493" s="56"/>
    </row>
    <row r="494" spans="1:11" s="57" customFormat="1" ht="12.75">
      <c r="A494" s="15" t="s">
        <v>1146</v>
      </c>
      <c r="B494" s="14" t="s">
        <v>1212</v>
      </c>
      <c r="C494" s="15" t="s">
        <v>4683</v>
      </c>
      <c r="D494" s="15" t="s">
        <v>3700</v>
      </c>
      <c r="E494" s="16">
        <v>600</v>
      </c>
      <c r="F494" s="16">
        <v>600</v>
      </c>
      <c r="G494" s="18">
        <v>0</v>
      </c>
      <c r="H494" s="56"/>
      <c r="I494" s="56"/>
      <c r="J494" s="56"/>
      <c r="K494" s="56"/>
    </row>
    <row r="495" spans="1:11" s="57" customFormat="1" ht="12.75">
      <c r="A495" s="15" t="s">
        <v>1146</v>
      </c>
      <c r="B495" s="15" t="s">
        <v>1288</v>
      </c>
      <c r="C495" s="15" t="s">
        <v>4685</v>
      </c>
      <c r="D495" s="15" t="s">
        <v>3701</v>
      </c>
      <c r="E495" s="16">
        <v>10000</v>
      </c>
      <c r="F495" s="18">
        <v>0</v>
      </c>
      <c r="G495" s="16">
        <f>+E495-F495</f>
        <v>10000</v>
      </c>
      <c r="H495" s="56"/>
      <c r="I495" s="56"/>
      <c r="J495" s="56"/>
      <c r="K495" s="56"/>
    </row>
    <row r="496" spans="1:11" s="57" customFormat="1" ht="12.75">
      <c r="A496" s="15" t="s">
        <v>1146</v>
      </c>
      <c r="B496" s="14" t="s">
        <v>1212</v>
      </c>
      <c r="C496" s="15" t="s">
        <v>4687</v>
      </c>
      <c r="D496" s="15" t="s">
        <v>3702</v>
      </c>
      <c r="E496" s="16">
        <v>8200</v>
      </c>
      <c r="F496" s="16">
        <v>8200</v>
      </c>
      <c r="G496" s="18">
        <v>0</v>
      </c>
      <c r="H496" s="56"/>
      <c r="I496" s="56"/>
      <c r="J496" s="56"/>
      <c r="K496" s="56"/>
    </row>
    <row r="497" spans="1:11" s="57" customFormat="1" ht="12.75">
      <c r="A497" s="15" t="s">
        <v>1146</v>
      </c>
      <c r="B497" s="14" t="s">
        <v>1212</v>
      </c>
      <c r="C497" s="15" t="s">
        <v>4689</v>
      </c>
      <c r="D497" s="15" t="s">
        <v>3703</v>
      </c>
      <c r="E497" s="16">
        <v>22548</v>
      </c>
      <c r="F497" s="16">
        <v>22548</v>
      </c>
      <c r="G497" s="18">
        <v>0</v>
      </c>
      <c r="H497" s="56"/>
      <c r="I497" s="56"/>
      <c r="J497" s="56"/>
      <c r="K497" s="56"/>
    </row>
    <row r="498" spans="1:11" s="57" customFormat="1" ht="12.75">
      <c r="A498" s="15" t="s">
        <v>1146</v>
      </c>
      <c r="B498" s="14" t="s">
        <v>1212</v>
      </c>
      <c r="C498" s="15" t="s">
        <v>4691</v>
      </c>
      <c r="D498" s="15" t="s">
        <v>3704</v>
      </c>
      <c r="E498" s="16">
        <v>1010</v>
      </c>
      <c r="F498" s="16">
        <v>1010</v>
      </c>
      <c r="G498" s="18">
        <v>0</v>
      </c>
      <c r="H498" s="56"/>
      <c r="I498" s="56"/>
      <c r="J498" s="56"/>
      <c r="K498" s="56"/>
    </row>
    <row r="499" spans="1:11" s="57" customFormat="1" ht="12.75">
      <c r="A499" s="15" t="s">
        <v>1146</v>
      </c>
      <c r="B499" s="14" t="s">
        <v>1212</v>
      </c>
      <c r="C499" s="15" t="s">
        <v>3705</v>
      </c>
      <c r="D499" s="15" t="s">
        <v>3706</v>
      </c>
      <c r="E499" s="16">
        <v>1300</v>
      </c>
      <c r="F499" s="16">
        <v>1300</v>
      </c>
      <c r="G499" s="18">
        <v>0</v>
      </c>
      <c r="H499" s="56"/>
      <c r="I499" s="56"/>
      <c r="J499" s="56"/>
      <c r="K499" s="56"/>
    </row>
    <row r="500" spans="1:11" s="57" customFormat="1" ht="12.75">
      <c r="A500" s="15" t="s">
        <v>1146</v>
      </c>
      <c r="B500" s="14" t="s">
        <v>1212</v>
      </c>
      <c r="C500" s="15" t="s">
        <v>4693</v>
      </c>
      <c r="D500" s="15" t="s">
        <v>3707</v>
      </c>
      <c r="E500" s="16">
        <v>3900</v>
      </c>
      <c r="F500" s="16">
        <v>3900</v>
      </c>
      <c r="G500" s="18">
        <v>0</v>
      </c>
      <c r="H500" s="56"/>
      <c r="I500" s="56"/>
      <c r="J500" s="56"/>
      <c r="K500" s="56"/>
    </row>
    <row r="501" spans="1:11" s="57" customFormat="1" ht="12.75">
      <c r="A501" s="15" t="s">
        <v>1146</v>
      </c>
      <c r="B501" s="14" t="s">
        <v>1212</v>
      </c>
      <c r="C501" s="15" t="s">
        <v>4695</v>
      </c>
      <c r="D501" s="15" t="s">
        <v>3708</v>
      </c>
      <c r="E501" s="16">
        <v>4500</v>
      </c>
      <c r="F501" s="16">
        <v>4500</v>
      </c>
      <c r="G501" s="18">
        <v>0</v>
      </c>
      <c r="H501" s="56"/>
      <c r="I501" s="56"/>
      <c r="J501" s="56"/>
      <c r="K501" s="56"/>
    </row>
    <row r="502" spans="1:11" s="57" customFormat="1" ht="12.75">
      <c r="A502" s="15" t="s">
        <v>1146</v>
      </c>
      <c r="B502" s="14" t="s">
        <v>1212</v>
      </c>
      <c r="C502" s="15" t="s">
        <v>3709</v>
      </c>
      <c r="D502" s="15" t="s">
        <v>3710</v>
      </c>
      <c r="E502" s="16">
        <v>2000</v>
      </c>
      <c r="F502" s="16">
        <v>2000</v>
      </c>
      <c r="G502" s="18">
        <v>0</v>
      </c>
      <c r="H502" s="56"/>
      <c r="I502" s="56"/>
      <c r="J502" s="56"/>
      <c r="K502" s="56"/>
    </row>
    <row r="503" spans="1:11" s="57" customFormat="1" ht="12.75">
      <c r="A503" s="15" t="s">
        <v>1146</v>
      </c>
      <c r="B503" s="14" t="s">
        <v>1212</v>
      </c>
      <c r="C503" s="15" t="s">
        <v>3711</v>
      </c>
      <c r="D503" s="15" t="s">
        <v>3712</v>
      </c>
      <c r="E503" s="16">
        <v>1249.88</v>
      </c>
      <c r="F503" s="16">
        <v>1249.88</v>
      </c>
      <c r="G503" s="18">
        <v>0</v>
      </c>
      <c r="H503" s="56"/>
      <c r="I503" s="56"/>
      <c r="J503" s="56"/>
      <c r="K503" s="56"/>
    </row>
    <row r="504" spans="1:11" s="57" customFormat="1" ht="12.75">
      <c r="A504" s="15" t="s">
        <v>1146</v>
      </c>
      <c r="B504" s="14" t="s">
        <v>1212</v>
      </c>
      <c r="C504" s="15" t="s">
        <v>3713</v>
      </c>
      <c r="D504" s="15" t="s">
        <v>3714</v>
      </c>
      <c r="E504" s="16">
        <v>2000</v>
      </c>
      <c r="F504" s="16">
        <v>2000</v>
      </c>
      <c r="G504" s="18">
        <v>0</v>
      </c>
      <c r="H504" s="56"/>
      <c r="I504" s="56"/>
      <c r="J504" s="56"/>
      <c r="K504" s="56"/>
    </row>
    <row r="505" spans="1:11" s="57" customFormat="1" ht="12.75">
      <c r="A505" s="15" t="s">
        <v>1146</v>
      </c>
      <c r="B505" s="15" t="s">
        <v>1289</v>
      </c>
      <c r="C505" s="15" t="s">
        <v>4697</v>
      </c>
      <c r="D505" s="15" t="s">
        <v>3715</v>
      </c>
      <c r="E505" s="16">
        <v>19.5</v>
      </c>
      <c r="F505" s="18">
        <v>0</v>
      </c>
      <c r="G505" s="16">
        <f>+E505-F505</f>
        <v>19.5</v>
      </c>
      <c r="H505" s="56"/>
      <c r="I505" s="56"/>
      <c r="J505" s="56"/>
      <c r="K505" s="56"/>
    </row>
    <row r="506" spans="1:11" s="57" customFormat="1" ht="12.75">
      <c r="A506" s="15" t="s">
        <v>1146</v>
      </c>
      <c r="B506" s="14" t="s">
        <v>1212</v>
      </c>
      <c r="C506" s="15" t="s">
        <v>3716</v>
      </c>
      <c r="D506" s="15" t="s">
        <v>3717</v>
      </c>
      <c r="E506" s="16">
        <v>4000</v>
      </c>
      <c r="F506" s="16">
        <v>4000</v>
      </c>
      <c r="G506" s="18">
        <v>0</v>
      </c>
      <c r="H506" s="56"/>
      <c r="I506" s="56"/>
      <c r="J506" s="56"/>
      <c r="K506" s="56"/>
    </row>
    <row r="507" spans="1:11" s="57" customFormat="1" ht="12.75">
      <c r="A507" s="15" t="s">
        <v>1146</v>
      </c>
      <c r="B507" s="14" t="s">
        <v>1212</v>
      </c>
      <c r="C507" s="15" t="s">
        <v>3718</v>
      </c>
      <c r="D507" s="15" t="s">
        <v>3719</v>
      </c>
      <c r="E507" s="16">
        <v>3000</v>
      </c>
      <c r="F507" s="16">
        <v>3000</v>
      </c>
      <c r="G507" s="18">
        <v>0</v>
      </c>
      <c r="H507" s="56"/>
      <c r="I507" s="56"/>
      <c r="J507" s="56"/>
      <c r="K507" s="56"/>
    </row>
    <row r="508" spans="1:11" s="57" customFormat="1" ht="12.75">
      <c r="A508" s="15"/>
      <c r="B508" s="15"/>
      <c r="C508" s="15"/>
      <c r="D508" s="21" t="s">
        <v>3886</v>
      </c>
      <c r="E508" s="50">
        <f>SUM(E471:E507)</f>
        <v>288494.62</v>
      </c>
      <c r="F508" s="50">
        <f>SUM(F471:F507)</f>
        <v>245531.74000000002</v>
      </c>
      <c r="G508" s="50">
        <f>SUM(G471:G507)</f>
        <v>42962.880000000005</v>
      </c>
      <c r="H508" s="56"/>
      <c r="I508" s="56"/>
      <c r="J508" s="56"/>
      <c r="K508" s="56"/>
    </row>
    <row r="509" spans="1:11" s="57" customFormat="1" ht="12.75">
      <c r="A509" s="15" t="s">
        <v>1148</v>
      </c>
      <c r="B509" s="14" t="s">
        <v>1212</v>
      </c>
      <c r="C509" s="15" t="s">
        <v>4588</v>
      </c>
      <c r="D509" s="15" t="s">
        <v>3723</v>
      </c>
      <c r="E509" s="34">
        <v>883.9</v>
      </c>
      <c r="F509" s="34">
        <v>883.9</v>
      </c>
      <c r="G509" s="34">
        <f>+E509-F509</f>
        <v>0</v>
      </c>
      <c r="H509" s="56"/>
      <c r="I509" s="56"/>
      <c r="J509" s="56"/>
      <c r="K509" s="56"/>
    </row>
    <row r="510" spans="1:11" s="57" customFormat="1" ht="12.75">
      <c r="A510" s="15" t="s">
        <v>1148</v>
      </c>
      <c r="B510" s="14" t="s">
        <v>1212</v>
      </c>
      <c r="C510" s="15" t="s">
        <v>4592</v>
      </c>
      <c r="D510" s="15" t="s">
        <v>3724</v>
      </c>
      <c r="E510" s="16">
        <v>494.06</v>
      </c>
      <c r="F510" s="16">
        <v>494.06</v>
      </c>
      <c r="G510" s="18">
        <v>0</v>
      </c>
      <c r="H510" s="56"/>
      <c r="I510" s="56"/>
      <c r="J510" s="56"/>
      <c r="K510" s="56"/>
    </row>
    <row r="511" spans="1:11" s="57" customFormat="1" ht="12.75">
      <c r="A511" s="15" t="s">
        <v>1148</v>
      </c>
      <c r="B511" s="15" t="s">
        <v>2643</v>
      </c>
      <c r="C511" s="15" t="s">
        <v>4596</v>
      </c>
      <c r="D511" s="15" t="s">
        <v>3725</v>
      </c>
      <c r="E511" s="16">
        <v>10213.47</v>
      </c>
      <c r="F511" s="16">
        <v>8213.47</v>
      </c>
      <c r="G511" s="16">
        <f>+E511-F511</f>
        <v>2000</v>
      </c>
      <c r="H511" s="56"/>
      <c r="I511" s="56"/>
      <c r="J511" s="56"/>
      <c r="K511" s="56"/>
    </row>
    <row r="512" spans="1:11" s="57" customFormat="1" ht="12.75">
      <c r="A512" s="15" t="s">
        <v>1148</v>
      </c>
      <c r="B512" s="14" t="s">
        <v>1212</v>
      </c>
      <c r="C512" s="15" t="s">
        <v>4612</v>
      </c>
      <c r="D512" s="15" t="s">
        <v>3726</v>
      </c>
      <c r="E512" s="16">
        <v>1154.49</v>
      </c>
      <c r="F512" s="16">
        <v>1154.49</v>
      </c>
      <c r="G512" s="18">
        <v>0</v>
      </c>
      <c r="H512" s="56"/>
      <c r="I512" s="56"/>
      <c r="J512" s="56"/>
      <c r="K512" s="56"/>
    </row>
    <row r="513" spans="1:11" s="57" customFormat="1" ht="12.75">
      <c r="A513" s="15" t="s">
        <v>1148</v>
      </c>
      <c r="B513" s="14" t="s">
        <v>1212</v>
      </c>
      <c r="C513" s="15" t="s">
        <v>4614</v>
      </c>
      <c r="D513" s="15" t="s">
        <v>3727</v>
      </c>
      <c r="E513" s="16">
        <v>2166</v>
      </c>
      <c r="F513" s="16">
        <v>2166</v>
      </c>
      <c r="G513" s="18">
        <v>0</v>
      </c>
      <c r="H513" s="56"/>
      <c r="I513" s="56"/>
      <c r="J513" s="56"/>
      <c r="K513" s="56"/>
    </row>
    <row r="514" spans="1:11" s="57" customFormat="1" ht="12.75">
      <c r="A514" s="15" t="s">
        <v>1148</v>
      </c>
      <c r="B514" s="15" t="s">
        <v>1290</v>
      </c>
      <c r="C514" s="15" t="s">
        <v>4626</v>
      </c>
      <c r="D514" s="15" t="s">
        <v>3728</v>
      </c>
      <c r="E514" s="16">
        <v>3067.58</v>
      </c>
      <c r="F514" s="16">
        <v>2721.95</v>
      </c>
      <c r="G514" s="16">
        <f>+E514-F514</f>
        <v>345.6300000000001</v>
      </c>
      <c r="H514" s="56"/>
      <c r="I514" s="56"/>
      <c r="J514" s="56"/>
      <c r="K514" s="56"/>
    </row>
    <row r="515" spans="1:11" s="57" customFormat="1" ht="12.75">
      <c r="A515" s="15" t="s">
        <v>1148</v>
      </c>
      <c r="B515" s="15" t="s">
        <v>1291</v>
      </c>
      <c r="C515" s="15" t="s">
        <v>4628</v>
      </c>
      <c r="D515" s="15" t="s">
        <v>3729</v>
      </c>
      <c r="E515" s="16">
        <v>233.25</v>
      </c>
      <c r="F515" s="16">
        <v>214.75</v>
      </c>
      <c r="G515" s="16">
        <f>+E515-F515</f>
        <v>18.5</v>
      </c>
      <c r="H515" s="56"/>
      <c r="I515" s="56"/>
      <c r="J515" s="56"/>
      <c r="K515" s="56"/>
    </row>
    <row r="516" spans="1:11" s="57" customFormat="1" ht="12.75">
      <c r="A516" s="15" t="s">
        <v>1148</v>
      </c>
      <c r="B516" s="15" t="s">
        <v>1292</v>
      </c>
      <c r="C516" s="15" t="s">
        <v>4630</v>
      </c>
      <c r="D516" s="15" t="s">
        <v>3730</v>
      </c>
      <c r="E516" s="16">
        <v>3618.02</v>
      </c>
      <c r="F516" s="16">
        <v>3521.05</v>
      </c>
      <c r="G516" s="16">
        <f>+E516-F516</f>
        <v>96.9699999999998</v>
      </c>
      <c r="H516" s="56"/>
      <c r="I516" s="56"/>
      <c r="J516" s="56"/>
      <c r="K516" s="56"/>
    </row>
    <row r="517" spans="1:11" s="57" customFormat="1" ht="12.75">
      <c r="A517" s="15" t="s">
        <v>1148</v>
      </c>
      <c r="B517" s="15" t="s">
        <v>1293</v>
      </c>
      <c r="C517" s="15" t="s">
        <v>4632</v>
      </c>
      <c r="D517" s="15" t="s">
        <v>3731</v>
      </c>
      <c r="E517" s="16">
        <v>5000</v>
      </c>
      <c r="F517" s="16">
        <v>2310</v>
      </c>
      <c r="G517" s="16">
        <f>+E517-F517</f>
        <v>2690</v>
      </c>
      <c r="H517" s="56"/>
      <c r="I517" s="56"/>
      <c r="J517" s="56"/>
      <c r="K517" s="56"/>
    </row>
    <row r="518" spans="1:11" s="57" customFormat="1" ht="12.75">
      <c r="A518" s="15" t="s">
        <v>1148</v>
      </c>
      <c r="B518" s="14" t="s">
        <v>1212</v>
      </c>
      <c r="C518" s="15" t="s">
        <v>4634</v>
      </c>
      <c r="D518" s="15" t="s">
        <v>3732</v>
      </c>
      <c r="E518" s="16">
        <v>70</v>
      </c>
      <c r="F518" s="16">
        <v>70</v>
      </c>
      <c r="G518" s="18">
        <v>0</v>
      </c>
      <c r="H518" s="56"/>
      <c r="I518" s="56"/>
      <c r="J518" s="56"/>
      <c r="K518" s="56"/>
    </row>
    <row r="519" spans="1:11" s="57" customFormat="1" ht="12.75">
      <c r="A519" s="15" t="s">
        <v>1148</v>
      </c>
      <c r="B519" s="14" t="s">
        <v>1212</v>
      </c>
      <c r="C519" s="15" t="s">
        <v>4636</v>
      </c>
      <c r="D519" s="15" t="s">
        <v>3733</v>
      </c>
      <c r="E519" s="16">
        <v>6000</v>
      </c>
      <c r="F519" s="16">
        <v>6000</v>
      </c>
      <c r="G519" s="18">
        <v>0</v>
      </c>
      <c r="H519" s="56"/>
      <c r="I519" s="56"/>
      <c r="J519" s="56"/>
      <c r="K519" s="56"/>
    </row>
    <row r="520" spans="1:11" s="57" customFormat="1" ht="12.75">
      <c r="A520" s="15" t="s">
        <v>1148</v>
      </c>
      <c r="B520" s="14" t="s">
        <v>1212</v>
      </c>
      <c r="C520" s="15" t="s">
        <v>4638</v>
      </c>
      <c r="D520" s="15" t="s">
        <v>3734</v>
      </c>
      <c r="E520" s="16">
        <v>56</v>
      </c>
      <c r="F520" s="16">
        <v>56</v>
      </c>
      <c r="G520" s="18">
        <v>0</v>
      </c>
      <c r="H520" s="56"/>
      <c r="I520" s="56"/>
      <c r="J520" s="56"/>
      <c r="K520" s="56"/>
    </row>
    <row r="521" spans="1:11" s="57" customFormat="1" ht="12.75">
      <c r="A521" s="15" t="s">
        <v>1148</v>
      </c>
      <c r="B521" s="14" t="s">
        <v>1212</v>
      </c>
      <c r="C521" s="15" t="s">
        <v>4640</v>
      </c>
      <c r="D521" s="15" t="s">
        <v>3735</v>
      </c>
      <c r="E521" s="16">
        <v>64</v>
      </c>
      <c r="F521" s="16">
        <v>64</v>
      </c>
      <c r="G521" s="18">
        <v>0</v>
      </c>
      <c r="H521" s="56"/>
      <c r="I521" s="56"/>
      <c r="J521" s="56"/>
      <c r="K521" s="56"/>
    </row>
    <row r="522" spans="1:11" s="57" customFormat="1" ht="12.75">
      <c r="A522" s="15" t="s">
        <v>1148</v>
      </c>
      <c r="B522" s="14" t="s">
        <v>1212</v>
      </c>
      <c r="C522" s="15" t="s">
        <v>4642</v>
      </c>
      <c r="D522" s="15" t="s">
        <v>3736</v>
      </c>
      <c r="E522" s="16">
        <v>187.5</v>
      </c>
      <c r="F522" s="16">
        <v>187.5</v>
      </c>
      <c r="G522" s="18">
        <v>0</v>
      </c>
      <c r="H522" s="56"/>
      <c r="I522" s="56"/>
      <c r="J522" s="56"/>
      <c r="K522" s="56"/>
    </row>
    <row r="523" spans="1:11" s="57" customFormat="1" ht="12.75">
      <c r="A523" s="15" t="s">
        <v>1148</v>
      </c>
      <c r="B523" s="15" t="s">
        <v>1278</v>
      </c>
      <c r="C523" s="15" t="s">
        <v>3549</v>
      </c>
      <c r="D523" s="15" t="s">
        <v>3737</v>
      </c>
      <c r="E523" s="16">
        <v>827</v>
      </c>
      <c r="F523" s="16">
        <v>597</v>
      </c>
      <c r="G523" s="16">
        <f>+E523-F523</f>
        <v>230</v>
      </c>
      <c r="H523" s="56"/>
      <c r="I523" s="56"/>
      <c r="J523" s="56"/>
      <c r="K523" s="56"/>
    </row>
    <row r="524" spans="1:11" s="57" customFormat="1" ht="12.75">
      <c r="A524" s="15" t="s">
        <v>1148</v>
      </c>
      <c r="B524" s="14" t="s">
        <v>1212</v>
      </c>
      <c r="C524" s="15" t="s">
        <v>4644</v>
      </c>
      <c r="D524" s="15" t="s">
        <v>3738</v>
      </c>
      <c r="E524" s="16">
        <v>70</v>
      </c>
      <c r="F524" s="16">
        <v>70</v>
      </c>
      <c r="G524" s="18">
        <v>0</v>
      </c>
      <c r="H524" s="56"/>
      <c r="I524" s="56"/>
      <c r="J524" s="56"/>
      <c r="K524" s="56"/>
    </row>
    <row r="525" spans="1:11" s="57" customFormat="1" ht="12.75">
      <c r="A525" s="15" t="s">
        <v>1148</v>
      </c>
      <c r="B525" s="14" t="s">
        <v>1212</v>
      </c>
      <c r="C525" s="15" t="s">
        <v>4646</v>
      </c>
      <c r="D525" s="15" t="s">
        <v>3739</v>
      </c>
      <c r="E525" s="16">
        <v>26.82</v>
      </c>
      <c r="F525" s="16">
        <v>26.82</v>
      </c>
      <c r="G525" s="18">
        <v>0</v>
      </c>
      <c r="H525" s="56"/>
      <c r="I525" s="56"/>
      <c r="J525" s="56"/>
      <c r="K525" s="56"/>
    </row>
    <row r="526" spans="1:11" s="57" customFormat="1" ht="12.75">
      <c r="A526" s="15" t="s">
        <v>1148</v>
      </c>
      <c r="B526" s="14" t="s">
        <v>1212</v>
      </c>
      <c r="C526" s="15" t="s">
        <v>3550</v>
      </c>
      <c r="D526" s="15" t="s">
        <v>3740</v>
      </c>
      <c r="E526" s="16">
        <v>44</v>
      </c>
      <c r="F526" s="16">
        <v>44</v>
      </c>
      <c r="G526" s="18">
        <v>0</v>
      </c>
      <c r="H526" s="56"/>
      <c r="I526" s="56"/>
      <c r="J526" s="56"/>
      <c r="K526" s="56"/>
    </row>
    <row r="527" spans="1:11" s="57" customFormat="1" ht="12.75">
      <c r="A527" s="15" t="s">
        <v>1148</v>
      </c>
      <c r="B527" s="14" t="s">
        <v>1212</v>
      </c>
      <c r="C527" s="15" t="s">
        <v>4648</v>
      </c>
      <c r="D527" s="15" t="s">
        <v>3741</v>
      </c>
      <c r="E527" s="16">
        <v>38</v>
      </c>
      <c r="F527" s="16">
        <v>38</v>
      </c>
      <c r="G527" s="18">
        <v>0</v>
      </c>
      <c r="H527" s="56"/>
      <c r="I527" s="56"/>
      <c r="J527" s="56"/>
      <c r="K527" s="56"/>
    </row>
    <row r="528" spans="1:11" s="57" customFormat="1" ht="12.75">
      <c r="A528" s="15" t="s">
        <v>1148</v>
      </c>
      <c r="B528" s="14" t="s">
        <v>1212</v>
      </c>
      <c r="C528" s="15" t="s">
        <v>3675</v>
      </c>
      <c r="D528" s="15" t="s">
        <v>3742</v>
      </c>
      <c r="E528" s="16">
        <v>50</v>
      </c>
      <c r="F528" s="16">
        <v>50</v>
      </c>
      <c r="G528" s="18">
        <v>0</v>
      </c>
      <c r="H528" s="56"/>
      <c r="I528" s="56"/>
      <c r="J528" s="56"/>
      <c r="K528" s="56"/>
    </row>
    <row r="529" spans="1:11" s="57" customFormat="1" ht="12.75">
      <c r="A529" s="15" t="s">
        <v>1148</v>
      </c>
      <c r="B529" s="14" t="s">
        <v>1212</v>
      </c>
      <c r="C529" s="15" t="s">
        <v>3677</v>
      </c>
      <c r="D529" s="15" t="s">
        <v>3743</v>
      </c>
      <c r="E529" s="16">
        <v>64.36</v>
      </c>
      <c r="F529" s="16">
        <v>64.36</v>
      </c>
      <c r="G529" s="18">
        <v>0</v>
      </c>
      <c r="H529" s="56"/>
      <c r="I529" s="56"/>
      <c r="J529" s="56"/>
      <c r="K529" s="56"/>
    </row>
    <row r="530" spans="1:11" s="57" customFormat="1" ht="12.75">
      <c r="A530" s="15" t="s">
        <v>1148</v>
      </c>
      <c r="B530" s="15" t="s">
        <v>1294</v>
      </c>
      <c r="C530" s="15" t="s">
        <v>3498</v>
      </c>
      <c r="D530" s="15" t="s">
        <v>3744</v>
      </c>
      <c r="E530" s="16">
        <v>2000</v>
      </c>
      <c r="F530" s="18">
        <v>0</v>
      </c>
      <c r="G530" s="16">
        <f>+E530-F530</f>
        <v>2000</v>
      </c>
      <c r="H530" s="56"/>
      <c r="I530" s="56"/>
      <c r="J530" s="56"/>
      <c r="K530" s="56"/>
    </row>
    <row r="531" spans="1:11" s="57" customFormat="1" ht="12.75">
      <c r="A531" s="15" t="s">
        <v>1148</v>
      </c>
      <c r="B531" s="15" t="s">
        <v>1295</v>
      </c>
      <c r="C531" s="15" t="s">
        <v>3499</v>
      </c>
      <c r="D531" s="15" t="s">
        <v>3745</v>
      </c>
      <c r="E531" s="16">
        <v>972.93</v>
      </c>
      <c r="F531" s="16">
        <v>818</v>
      </c>
      <c r="G531" s="16">
        <f>+E531-F531</f>
        <v>154.92999999999995</v>
      </c>
      <c r="H531" s="56"/>
      <c r="I531" s="56"/>
      <c r="J531" s="56"/>
      <c r="K531" s="56"/>
    </row>
    <row r="532" spans="1:11" s="57" customFormat="1" ht="12.75">
      <c r="A532" s="15" t="s">
        <v>1148</v>
      </c>
      <c r="B532" s="15" t="s">
        <v>1296</v>
      </c>
      <c r="C532" s="15" t="s">
        <v>4650</v>
      </c>
      <c r="D532" s="15" t="s">
        <v>3746</v>
      </c>
      <c r="E532" s="16">
        <v>4928.89</v>
      </c>
      <c r="F532" s="18">
        <v>0</v>
      </c>
      <c r="G532" s="16">
        <f>+E532-F532</f>
        <v>4928.89</v>
      </c>
      <c r="H532" s="56"/>
      <c r="I532" s="56"/>
      <c r="J532" s="56"/>
      <c r="K532" s="56"/>
    </row>
    <row r="533" spans="1:11" s="57" customFormat="1" ht="12.75">
      <c r="A533" s="15"/>
      <c r="B533" s="15"/>
      <c r="C533" s="15"/>
      <c r="D533" s="21" t="s">
        <v>3886</v>
      </c>
      <c r="E533" s="50">
        <f>SUM(E509:E532)</f>
        <v>42230.270000000004</v>
      </c>
      <c r="F533" s="50">
        <f>SUM(F509:F532)</f>
        <v>29765.35</v>
      </c>
      <c r="G533" s="50">
        <f>SUM(G509:G532)</f>
        <v>12464.920000000002</v>
      </c>
      <c r="H533" s="56"/>
      <c r="I533" s="56"/>
      <c r="J533" s="56"/>
      <c r="K533" s="56"/>
    </row>
    <row r="534" spans="1:11" s="57" customFormat="1" ht="12.75">
      <c r="A534" s="15" t="s">
        <v>1131</v>
      </c>
      <c r="B534" s="15" t="s">
        <v>2640</v>
      </c>
      <c r="C534" s="15" t="s">
        <v>3490</v>
      </c>
      <c r="D534" s="15" t="s">
        <v>4160</v>
      </c>
      <c r="E534" s="34">
        <v>4620</v>
      </c>
      <c r="F534" s="34">
        <v>4620</v>
      </c>
      <c r="G534" s="34">
        <f>+E534-F534</f>
        <v>0</v>
      </c>
      <c r="H534" s="56"/>
      <c r="I534" s="56"/>
      <c r="J534" s="56"/>
      <c r="K534" s="56"/>
    </row>
    <row r="535" spans="1:11" s="57" customFormat="1" ht="12.75">
      <c r="A535" s="15" t="s">
        <v>1131</v>
      </c>
      <c r="B535" s="15" t="s">
        <v>1283</v>
      </c>
      <c r="C535" s="15" t="s">
        <v>4605</v>
      </c>
      <c r="D535" s="15" t="s">
        <v>4167</v>
      </c>
      <c r="E535" s="16">
        <v>29069.4</v>
      </c>
      <c r="F535" s="16">
        <v>29021.47</v>
      </c>
      <c r="G535" s="16">
        <f>+E535-F535</f>
        <v>47.93000000000029</v>
      </c>
      <c r="H535" s="56"/>
      <c r="I535" s="56"/>
      <c r="J535" s="56"/>
      <c r="K535" s="56"/>
    </row>
    <row r="536" spans="1:11" s="57" customFormat="1" ht="12.75">
      <c r="A536" s="15" t="s">
        <v>1131</v>
      </c>
      <c r="B536" s="15" t="s">
        <v>2647</v>
      </c>
      <c r="C536" s="15" t="s">
        <v>4608</v>
      </c>
      <c r="D536" s="15" t="s">
        <v>4170</v>
      </c>
      <c r="E536" s="16">
        <v>21058.2</v>
      </c>
      <c r="F536" s="16">
        <v>21058.2</v>
      </c>
      <c r="G536" s="18">
        <v>0</v>
      </c>
      <c r="H536" s="56"/>
      <c r="I536" s="56"/>
      <c r="J536" s="56"/>
      <c r="K536" s="56"/>
    </row>
    <row r="537" spans="1:11" s="57" customFormat="1" ht="12.75">
      <c r="A537" s="15" t="s">
        <v>1131</v>
      </c>
      <c r="B537" s="15" t="s">
        <v>2650</v>
      </c>
      <c r="C537" s="15" t="s">
        <v>4614</v>
      </c>
      <c r="D537" s="15" t="s">
        <v>3770</v>
      </c>
      <c r="E537" s="16">
        <v>505.5</v>
      </c>
      <c r="F537" s="16">
        <v>505.5</v>
      </c>
      <c r="G537" s="18">
        <v>0</v>
      </c>
      <c r="H537" s="56"/>
      <c r="I537" s="56"/>
      <c r="J537" s="56"/>
      <c r="K537" s="56"/>
    </row>
    <row r="538" spans="1:11" s="57" customFormat="1" ht="12.75">
      <c r="A538" s="15" t="s">
        <v>1131</v>
      </c>
      <c r="B538" s="15" t="s">
        <v>1290</v>
      </c>
      <c r="C538" s="15" t="s">
        <v>4626</v>
      </c>
      <c r="D538" s="15" t="s">
        <v>3775</v>
      </c>
      <c r="E538" s="16">
        <v>11623.8</v>
      </c>
      <c r="F538" s="16">
        <v>11623.8</v>
      </c>
      <c r="G538" s="18">
        <v>0</v>
      </c>
      <c r="H538" s="56"/>
      <c r="I538" s="56"/>
      <c r="J538" s="56"/>
      <c r="K538" s="56"/>
    </row>
    <row r="539" spans="1:11" s="57" customFormat="1" ht="12.75">
      <c r="A539" s="15" t="s">
        <v>1131</v>
      </c>
      <c r="B539" s="14" t="s">
        <v>1212</v>
      </c>
      <c r="C539" s="15" t="s">
        <v>4646</v>
      </c>
      <c r="D539" s="15" t="s">
        <v>3783</v>
      </c>
      <c r="E539" s="16">
        <v>2047.5</v>
      </c>
      <c r="F539" s="16">
        <v>2047.5</v>
      </c>
      <c r="G539" s="18">
        <v>0</v>
      </c>
      <c r="H539" s="56"/>
      <c r="I539" s="56"/>
      <c r="J539" s="56"/>
      <c r="K539" s="56"/>
    </row>
    <row r="540" spans="1:11" s="57" customFormat="1" ht="12.75">
      <c r="A540" s="15" t="s">
        <v>1131</v>
      </c>
      <c r="B540" s="14" t="s">
        <v>1212</v>
      </c>
      <c r="C540" s="15" t="s">
        <v>4648</v>
      </c>
      <c r="D540" s="15" t="s">
        <v>3784</v>
      </c>
      <c r="E540" s="16">
        <v>30</v>
      </c>
      <c r="F540" s="16">
        <v>30</v>
      </c>
      <c r="G540" s="18">
        <v>0</v>
      </c>
      <c r="H540" s="56"/>
      <c r="I540" s="56"/>
      <c r="J540" s="56"/>
      <c r="K540" s="56"/>
    </row>
    <row r="541" spans="1:11" s="57" customFormat="1" ht="12.75">
      <c r="A541" s="15" t="s">
        <v>1131</v>
      </c>
      <c r="B541" s="14" t="s">
        <v>1212</v>
      </c>
      <c r="C541" s="15" t="s">
        <v>3675</v>
      </c>
      <c r="D541" s="15" t="s">
        <v>3785</v>
      </c>
      <c r="E541" s="16">
        <v>6397.35</v>
      </c>
      <c r="F541" s="16">
        <v>6397.35</v>
      </c>
      <c r="G541" s="18">
        <v>0</v>
      </c>
      <c r="H541" s="56"/>
      <c r="I541" s="56"/>
      <c r="J541" s="56"/>
      <c r="K541" s="56"/>
    </row>
    <row r="542" spans="1:11" s="57" customFormat="1" ht="12.75">
      <c r="A542" s="15" t="s">
        <v>1131</v>
      </c>
      <c r="B542" s="14" t="s">
        <v>1212</v>
      </c>
      <c r="C542" s="15" t="s">
        <v>3500</v>
      </c>
      <c r="D542" s="15" t="s">
        <v>3786</v>
      </c>
      <c r="E542" s="16">
        <v>281.5</v>
      </c>
      <c r="F542" s="16">
        <v>281.5</v>
      </c>
      <c r="G542" s="18">
        <v>0</v>
      </c>
      <c r="H542" s="56"/>
      <c r="I542" s="56"/>
      <c r="J542" s="56"/>
      <c r="K542" s="56"/>
    </row>
    <row r="543" spans="1:11" s="57" customFormat="1" ht="12.75">
      <c r="A543" s="15" t="s">
        <v>1131</v>
      </c>
      <c r="B543" s="14" t="s">
        <v>1212</v>
      </c>
      <c r="C543" s="15" t="s">
        <v>4663</v>
      </c>
      <c r="D543" s="15" t="s">
        <v>3787</v>
      </c>
      <c r="E543" s="16">
        <v>97</v>
      </c>
      <c r="F543" s="16">
        <v>97</v>
      </c>
      <c r="G543" s="18">
        <v>0</v>
      </c>
      <c r="H543" s="56"/>
      <c r="I543" s="56"/>
      <c r="J543" s="56"/>
      <c r="K543" s="56"/>
    </row>
    <row r="544" spans="1:11" s="57" customFormat="1" ht="12.75">
      <c r="A544" s="15" t="s">
        <v>1131</v>
      </c>
      <c r="B544" s="14" t="s">
        <v>1212</v>
      </c>
      <c r="C544" s="15" t="s">
        <v>3554</v>
      </c>
      <c r="D544" s="15" t="s">
        <v>3788</v>
      </c>
      <c r="E544" s="16">
        <v>4986.47</v>
      </c>
      <c r="F544" s="16">
        <v>4986.47</v>
      </c>
      <c r="G544" s="18">
        <v>0</v>
      </c>
      <c r="H544" s="56"/>
      <c r="I544" s="56"/>
      <c r="J544" s="56"/>
      <c r="K544" s="56"/>
    </row>
    <row r="545" spans="1:11" s="57" customFormat="1" ht="12.75">
      <c r="A545" s="15" t="s">
        <v>1131</v>
      </c>
      <c r="B545" s="14" t="s">
        <v>1212</v>
      </c>
      <c r="C545" s="15" t="s">
        <v>3686</v>
      </c>
      <c r="D545" s="15" t="s">
        <v>3789</v>
      </c>
      <c r="E545" s="16">
        <v>1077.5</v>
      </c>
      <c r="F545" s="16">
        <v>1077.5</v>
      </c>
      <c r="G545" s="18">
        <v>0</v>
      </c>
      <c r="H545" s="56"/>
      <c r="I545" s="56"/>
      <c r="J545" s="56"/>
      <c r="K545" s="56"/>
    </row>
    <row r="546" spans="1:11" s="57" customFormat="1" ht="12.75">
      <c r="A546" s="15" t="s">
        <v>1131</v>
      </c>
      <c r="B546" s="14" t="s">
        <v>1212</v>
      </c>
      <c r="C546" s="15" t="s">
        <v>3557</v>
      </c>
      <c r="D546" s="15" t="s">
        <v>3790</v>
      </c>
      <c r="E546" s="16">
        <v>7886</v>
      </c>
      <c r="F546" s="16">
        <v>7886</v>
      </c>
      <c r="G546" s="18">
        <v>0</v>
      </c>
      <c r="H546" s="56"/>
      <c r="I546" s="56"/>
      <c r="J546" s="56"/>
      <c r="K546" s="56"/>
    </row>
    <row r="547" spans="1:11" s="57" customFormat="1" ht="12.75">
      <c r="A547" s="15" t="s">
        <v>1131</v>
      </c>
      <c r="B547" s="14" t="s">
        <v>1212</v>
      </c>
      <c r="C547" s="15" t="s">
        <v>3688</v>
      </c>
      <c r="D547" s="15" t="s">
        <v>3791</v>
      </c>
      <c r="E547" s="16">
        <v>442</v>
      </c>
      <c r="F547" s="16">
        <v>442</v>
      </c>
      <c r="G547" s="18">
        <v>0</v>
      </c>
      <c r="H547" s="56"/>
      <c r="I547" s="56"/>
      <c r="J547" s="56"/>
      <c r="K547" s="56"/>
    </row>
    <row r="548" spans="1:11" s="57" customFormat="1" ht="12.75">
      <c r="A548" s="15" t="s">
        <v>1131</v>
      </c>
      <c r="B548" s="14" t="s">
        <v>1212</v>
      </c>
      <c r="C548" s="15" t="s">
        <v>3558</v>
      </c>
      <c r="D548" s="15" t="s">
        <v>3792</v>
      </c>
      <c r="E548" s="16">
        <v>1684.75</v>
      </c>
      <c r="F548" s="16">
        <v>1684.75</v>
      </c>
      <c r="G548" s="18">
        <v>0</v>
      </c>
      <c r="H548" s="56"/>
      <c r="I548" s="56"/>
      <c r="J548" s="56"/>
      <c r="K548" s="56"/>
    </row>
    <row r="549" spans="1:11" s="57" customFormat="1" ht="12.75">
      <c r="A549" s="15" t="s">
        <v>1131</v>
      </c>
      <c r="B549" s="15" t="s">
        <v>1282</v>
      </c>
      <c r="C549" s="15" t="s">
        <v>3560</v>
      </c>
      <c r="D549" s="15" t="s">
        <v>3793</v>
      </c>
      <c r="E549" s="16">
        <v>190</v>
      </c>
      <c r="F549" s="16">
        <v>189.75</v>
      </c>
      <c r="G549" s="16">
        <f>+E549-F549</f>
        <v>0.25</v>
      </c>
      <c r="H549" s="56"/>
      <c r="I549" s="56"/>
      <c r="J549" s="56"/>
      <c r="K549" s="56"/>
    </row>
    <row r="550" spans="1:11" s="57" customFormat="1" ht="12.75">
      <c r="A550" s="15" t="s">
        <v>1131</v>
      </c>
      <c r="B550" s="14" t="s">
        <v>1212</v>
      </c>
      <c r="C550" s="15" t="s">
        <v>3566</v>
      </c>
      <c r="D550" s="15" t="s">
        <v>3794</v>
      </c>
      <c r="E550" s="16">
        <v>713.54</v>
      </c>
      <c r="F550" s="16">
        <v>713.54</v>
      </c>
      <c r="G550" s="18">
        <v>0</v>
      </c>
      <c r="H550" s="56"/>
      <c r="I550" s="56"/>
      <c r="J550" s="56"/>
      <c r="K550" s="56"/>
    </row>
    <row r="551" spans="1:11" s="57" customFormat="1" ht="12.75">
      <c r="A551" s="15" t="s">
        <v>1131</v>
      </c>
      <c r="B551" s="14" t="s">
        <v>1212</v>
      </c>
      <c r="C551" s="15" t="s">
        <v>4669</v>
      </c>
      <c r="D551" s="15" t="s">
        <v>3795</v>
      </c>
      <c r="E551" s="16">
        <v>3450</v>
      </c>
      <c r="F551" s="16">
        <v>3450</v>
      </c>
      <c r="G551" s="18">
        <v>0</v>
      </c>
      <c r="H551" s="56"/>
      <c r="I551" s="56"/>
      <c r="J551" s="56"/>
      <c r="K551" s="56"/>
    </row>
    <row r="552" spans="1:11" s="57" customFormat="1" ht="12.75">
      <c r="A552" s="15" t="s">
        <v>1131</v>
      </c>
      <c r="B552" s="14" t="s">
        <v>1212</v>
      </c>
      <c r="C552" s="15" t="s">
        <v>4671</v>
      </c>
      <c r="D552" s="15" t="s">
        <v>1988</v>
      </c>
      <c r="E552" s="16">
        <v>2103</v>
      </c>
      <c r="F552" s="16">
        <v>2103</v>
      </c>
      <c r="G552" s="18">
        <v>0</v>
      </c>
      <c r="H552" s="56"/>
      <c r="I552" s="56"/>
      <c r="J552" s="56"/>
      <c r="K552" s="56"/>
    </row>
    <row r="553" spans="1:11" s="57" customFormat="1" ht="12.75">
      <c r="A553" s="15" t="s">
        <v>1131</v>
      </c>
      <c r="B553" s="14" t="s">
        <v>1212</v>
      </c>
      <c r="C553" s="15" t="s">
        <v>3570</v>
      </c>
      <c r="D553" s="15" t="s">
        <v>1989</v>
      </c>
      <c r="E553" s="16">
        <v>3763</v>
      </c>
      <c r="F553" s="16">
        <v>3763</v>
      </c>
      <c r="G553" s="18">
        <v>0</v>
      </c>
      <c r="H553" s="56"/>
      <c r="I553" s="56"/>
      <c r="J553" s="56"/>
      <c r="K553" s="56"/>
    </row>
    <row r="554" spans="1:11" s="57" customFormat="1" ht="12.75">
      <c r="A554" s="15" t="s">
        <v>1131</v>
      </c>
      <c r="B554" s="15" t="s">
        <v>1300</v>
      </c>
      <c r="C554" s="15" t="s">
        <v>1990</v>
      </c>
      <c r="D554" s="15" t="s">
        <v>1991</v>
      </c>
      <c r="E554" s="16">
        <v>985</v>
      </c>
      <c r="F554" s="16">
        <v>967.08</v>
      </c>
      <c r="G554" s="16">
        <f>+E554-F554</f>
        <v>17.91999999999996</v>
      </c>
      <c r="H554" s="56"/>
      <c r="I554" s="56"/>
      <c r="J554" s="56"/>
      <c r="K554" s="56"/>
    </row>
    <row r="555" spans="1:11" s="57" customFormat="1" ht="12.75">
      <c r="A555" s="15"/>
      <c r="B555" s="15"/>
      <c r="C555" s="15"/>
      <c r="D555" s="21" t="s">
        <v>3886</v>
      </c>
      <c r="E555" s="50">
        <f>SUM(E534:E554)</f>
        <v>103011.51000000001</v>
      </c>
      <c r="F555" s="50">
        <f>SUM(F534:F554)</f>
        <v>102945.41</v>
      </c>
      <c r="G555" s="50">
        <f>SUM(G534:G554)</f>
        <v>66.10000000000025</v>
      </c>
      <c r="H555" s="56"/>
      <c r="I555" s="56"/>
      <c r="J555" s="56"/>
      <c r="K555" s="56"/>
    </row>
    <row r="556" spans="1:11" s="57" customFormat="1" ht="12.75">
      <c r="A556" s="15" t="s">
        <v>1149</v>
      </c>
      <c r="B556" s="15" t="s">
        <v>2526</v>
      </c>
      <c r="C556" s="15" t="s">
        <v>2526</v>
      </c>
      <c r="D556" s="15" t="s">
        <v>2625</v>
      </c>
      <c r="E556" s="34">
        <v>3000</v>
      </c>
      <c r="F556" s="34">
        <v>3000</v>
      </c>
      <c r="G556" s="34">
        <f>+E556-F556</f>
        <v>0</v>
      </c>
      <c r="H556" s="56"/>
      <c r="I556" s="56"/>
      <c r="J556" s="56"/>
      <c r="K556" s="56"/>
    </row>
    <row r="557" spans="1:11" s="57" customFormat="1" ht="12.75">
      <c r="A557" s="15" t="s">
        <v>1149</v>
      </c>
      <c r="B557" s="14" t="s">
        <v>1212</v>
      </c>
      <c r="C557" s="15" t="s">
        <v>3475</v>
      </c>
      <c r="D557" s="15" t="s">
        <v>1995</v>
      </c>
      <c r="E557" s="16">
        <v>10285.32</v>
      </c>
      <c r="F557" s="16">
        <v>10285.32</v>
      </c>
      <c r="G557" s="18">
        <v>0</v>
      </c>
      <c r="H557" s="56"/>
      <c r="I557" s="56"/>
      <c r="J557" s="56"/>
      <c r="K557" s="56"/>
    </row>
    <row r="558" spans="1:11" s="57" customFormat="1" ht="12.75">
      <c r="A558" s="15" t="s">
        <v>1149</v>
      </c>
      <c r="B558" s="14" t="s">
        <v>1212</v>
      </c>
      <c r="C558" s="15" t="s">
        <v>3533</v>
      </c>
      <c r="D558" s="15" t="s">
        <v>1996</v>
      </c>
      <c r="E558" s="16">
        <v>5035.44</v>
      </c>
      <c r="F558" s="16">
        <v>5035.44</v>
      </c>
      <c r="G558" s="18">
        <v>0</v>
      </c>
      <c r="H558" s="56"/>
      <c r="I558" s="56"/>
      <c r="J558" s="56"/>
      <c r="K558" s="56"/>
    </row>
    <row r="559" spans="1:11" s="57" customFormat="1" ht="12.75">
      <c r="A559" s="15" t="s">
        <v>1149</v>
      </c>
      <c r="B559" s="14" t="s">
        <v>1212</v>
      </c>
      <c r="C559" s="15" t="s">
        <v>3485</v>
      </c>
      <c r="D559" s="15" t="s">
        <v>1997</v>
      </c>
      <c r="E559" s="16">
        <v>398</v>
      </c>
      <c r="F559" s="16">
        <v>398</v>
      </c>
      <c r="G559" s="18">
        <v>0</v>
      </c>
      <c r="H559" s="56"/>
      <c r="I559" s="56"/>
      <c r="J559" s="56"/>
      <c r="K559" s="56"/>
    </row>
    <row r="560" spans="1:11" s="57" customFormat="1" ht="12.75">
      <c r="A560" s="15" t="s">
        <v>1149</v>
      </c>
      <c r="B560" s="14" t="s">
        <v>1212</v>
      </c>
      <c r="C560" s="15" t="s">
        <v>4594</v>
      </c>
      <c r="D560" s="15" t="s">
        <v>2001</v>
      </c>
      <c r="E560" s="16">
        <v>12234.92</v>
      </c>
      <c r="F560" s="16">
        <v>12234.92</v>
      </c>
      <c r="G560" s="18">
        <v>0</v>
      </c>
      <c r="H560" s="56"/>
      <c r="I560" s="56"/>
      <c r="J560" s="56"/>
      <c r="K560" s="56"/>
    </row>
    <row r="561" spans="1:11" s="57" customFormat="1" ht="12.75">
      <c r="A561" s="15" t="s">
        <v>1149</v>
      </c>
      <c r="B561" s="14" t="s">
        <v>1212</v>
      </c>
      <c r="C561" s="15" t="s">
        <v>4597</v>
      </c>
      <c r="D561" s="15" t="s">
        <v>2002</v>
      </c>
      <c r="E561" s="16">
        <v>3829.17</v>
      </c>
      <c r="F561" s="16">
        <v>3829.17</v>
      </c>
      <c r="G561" s="18">
        <v>0</v>
      </c>
      <c r="H561" s="56"/>
      <c r="I561" s="56"/>
      <c r="J561" s="56"/>
      <c r="K561" s="56"/>
    </row>
    <row r="562" spans="1:11" s="57" customFormat="1" ht="12.75">
      <c r="A562" s="15" t="s">
        <v>1149</v>
      </c>
      <c r="B562" s="14" t="s">
        <v>1212</v>
      </c>
      <c r="C562" s="15" t="s">
        <v>4616</v>
      </c>
      <c r="D562" s="15" t="s">
        <v>2004</v>
      </c>
      <c r="E562" s="16">
        <v>6000</v>
      </c>
      <c r="F562" s="16">
        <v>6000</v>
      </c>
      <c r="G562" s="18">
        <v>0</v>
      </c>
      <c r="H562" s="56"/>
      <c r="I562" s="56"/>
      <c r="J562" s="56"/>
      <c r="K562" s="56"/>
    </row>
    <row r="563" spans="1:11" s="57" customFormat="1" ht="12.75">
      <c r="A563" s="15" t="s">
        <v>1149</v>
      </c>
      <c r="B563" s="14" t="s">
        <v>1212</v>
      </c>
      <c r="C563" s="15" t="s">
        <v>4618</v>
      </c>
      <c r="D563" s="15" t="s">
        <v>2005</v>
      </c>
      <c r="E563" s="16">
        <v>12948.99</v>
      </c>
      <c r="F563" s="16">
        <v>12948.99</v>
      </c>
      <c r="G563" s="18">
        <v>0</v>
      </c>
      <c r="H563" s="56"/>
      <c r="I563" s="56"/>
      <c r="J563" s="56"/>
      <c r="K563" s="56"/>
    </row>
    <row r="564" spans="1:11" s="57" customFormat="1" ht="12.75">
      <c r="A564" s="15" t="s">
        <v>1149</v>
      </c>
      <c r="B564" s="14" t="s">
        <v>1212</v>
      </c>
      <c r="C564" s="15" t="s">
        <v>4620</v>
      </c>
      <c r="D564" s="15" t="s">
        <v>2006</v>
      </c>
      <c r="E564" s="16">
        <v>6838.4</v>
      </c>
      <c r="F564" s="16">
        <v>6838.4</v>
      </c>
      <c r="G564" s="18">
        <v>0</v>
      </c>
      <c r="H564" s="56"/>
      <c r="I564" s="56"/>
      <c r="J564" s="56"/>
      <c r="K564" s="56"/>
    </row>
    <row r="565" spans="1:11" s="57" customFormat="1" ht="12.75">
      <c r="A565" s="15" t="s">
        <v>1149</v>
      </c>
      <c r="B565" s="14" t="s">
        <v>1212</v>
      </c>
      <c r="C565" s="15" t="s">
        <v>4622</v>
      </c>
      <c r="D565" s="15" t="s">
        <v>2007</v>
      </c>
      <c r="E565" s="16">
        <v>10144.22</v>
      </c>
      <c r="F565" s="16">
        <v>10144.22</v>
      </c>
      <c r="G565" s="18">
        <v>0</v>
      </c>
      <c r="H565" s="56"/>
      <c r="I565" s="56"/>
      <c r="J565" s="56"/>
      <c r="K565" s="56"/>
    </row>
    <row r="566" spans="1:11" s="57" customFormat="1" ht="12.75">
      <c r="A566" s="15" t="s">
        <v>1149</v>
      </c>
      <c r="B566" s="14" t="s">
        <v>1212</v>
      </c>
      <c r="C566" s="15" t="s">
        <v>4626</v>
      </c>
      <c r="D566" s="15" t="s">
        <v>2008</v>
      </c>
      <c r="E566" s="16">
        <v>3500</v>
      </c>
      <c r="F566" s="16">
        <v>3500</v>
      </c>
      <c r="G566" s="18">
        <v>0</v>
      </c>
      <c r="H566" s="56"/>
      <c r="I566" s="56"/>
      <c r="J566" s="56"/>
      <c r="K566" s="56"/>
    </row>
    <row r="567" spans="1:11" s="57" customFormat="1" ht="12.75">
      <c r="A567" s="15" t="s">
        <v>1149</v>
      </c>
      <c r="B567" s="14" t="s">
        <v>1212</v>
      </c>
      <c r="C567" s="15" t="s">
        <v>4628</v>
      </c>
      <c r="D567" s="15" t="s">
        <v>2009</v>
      </c>
      <c r="E567" s="16">
        <v>101540</v>
      </c>
      <c r="F567" s="16">
        <v>101540</v>
      </c>
      <c r="G567" s="18">
        <v>0</v>
      </c>
      <c r="H567" s="56"/>
      <c r="I567" s="56"/>
      <c r="J567" s="56"/>
      <c r="K567" s="56"/>
    </row>
    <row r="568" spans="1:11" s="57" customFormat="1" ht="12.75">
      <c r="A568" s="15" t="s">
        <v>1149</v>
      </c>
      <c r="B568" s="14" t="s">
        <v>1212</v>
      </c>
      <c r="C568" s="15" t="s">
        <v>4630</v>
      </c>
      <c r="D568" s="15" t="s">
        <v>2010</v>
      </c>
      <c r="E568" s="16">
        <v>1975.77</v>
      </c>
      <c r="F568" s="16">
        <v>1975.77</v>
      </c>
      <c r="G568" s="18">
        <v>0</v>
      </c>
      <c r="H568" s="56"/>
      <c r="I568" s="56"/>
      <c r="J568" s="56"/>
      <c r="K568" s="56"/>
    </row>
    <row r="569" spans="1:11" s="57" customFormat="1" ht="12.75">
      <c r="A569" s="15" t="s">
        <v>1149</v>
      </c>
      <c r="B569" s="14" t="s">
        <v>1212</v>
      </c>
      <c r="C569" s="15" t="s">
        <v>4632</v>
      </c>
      <c r="D569" s="15" t="s">
        <v>2011</v>
      </c>
      <c r="E569" s="16">
        <v>11253</v>
      </c>
      <c r="F569" s="16">
        <v>11253</v>
      </c>
      <c r="G569" s="18">
        <v>0</v>
      </c>
      <c r="H569" s="56"/>
      <c r="I569" s="56"/>
      <c r="J569" s="56"/>
      <c r="K569" s="56"/>
    </row>
    <row r="570" spans="1:11" s="57" customFormat="1" ht="12.75">
      <c r="A570" s="15" t="s">
        <v>1149</v>
      </c>
      <c r="B570" s="14" t="s">
        <v>1212</v>
      </c>
      <c r="C570" s="15" t="s">
        <v>4634</v>
      </c>
      <c r="D570" s="15" t="s">
        <v>2012</v>
      </c>
      <c r="E570" s="16">
        <v>4020</v>
      </c>
      <c r="F570" s="16">
        <v>4020</v>
      </c>
      <c r="G570" s="18">
        <v>0</v>
      </c>
      <c r="H570" s="56"/>
      <c r="I570" s="56"/>
      <c r="J570" s="56"/>
      <c r="K570" s="56"/>
    </row>
    <row r="571" spans="1:11" s="57" customFormat="1" ht="12.75">
      <c r="A571" s="15" t="s">
        <v>1149</v>
      </c>
      <c r="B571" s="14" t="s">
        <v>1212</v>
      </c>
      <c r="C571" s="15" t="s">
        <v>4636</v>
      </c>
      <c r="D571" s="15" t="s">
        <v>2013</v>
      </c>
      <c r="E571" s="16">
        <v>3210.21</v>
      </c>
      <c r="F571" s="16">
        <v>3210.21</v>
      </c>
      <c r="G571" s="18">
        <v>0</v>
      </c>
      <c r="H571" s="56"/>
      <c r="I571" s="56"/>
      <c r="J571" s="56"/>
      <c r="K571" s="56"/>
    </row>
    <row r="572" spans="1:11" s="57" customFormat="1" ht="12.75">
      <c r="A572" s="15" t="s">
        <v>1149</v>
      </c>
      <c r="B572" s="14" t="s">
        <v>1212</v>
      </c>
      <c r="C572" s="15" t="s">
        <v>4638</v>
      </c>
      <c r="D572" s="15" t="s">
        <v>2014</v>
      </c>
      <c r="E572" s="16">
        <v>563.05</v>
      </c>
      <c r="F572" s="16">
        <v>563.05</v>
      </c>
      <c r="G572" s="18">
        <v>0</v>
      </c>
      <c r="H572" s="56"/>
      <c r="I572" s="56"/>
      <c r="J572" s="56"/>
      <c r="K572" s="56"/>
    </row>
    <row r="573" spans="1:11" s="57" customFormat="1" ht="12.75">
      <c r="A573" s="15" t="s">
        <v>1149</v>
      </c>
      <c r="B573" s="14" t="s">
        <v>1212</v>
      </c>
      <c r="C573" s="15" t="s">
        <v>4640</v>
      </c>
      <c r="D573" s="15" t="s">
        <v>2015</v>
      </c>
      <c r="E573" s="16">
        <v>3000</v>
      </c>
      <c r="F573" s="16">
        <v>3000</v>
      </c>
      <c r="G573" s="18">
        <v>0</v>
      </c>
      <c r="H573" s="56"/>
      <c r="I573" s="56"/>
      <c r="J573" s="56"/>
      <c r="K573" s="56"/>
    </row>
    <row r="574" spans="1:11" s="57" customFormat="1" ht="12.75">
      <c r="A574" s="15" t="s">
        <v>1149</v>
      </c>
      <c r="B574" s="14" t="s">
        <v>1212</v>
      </c>
      <c r="C574" s="15" t="s">
        <v>4642</v>
      </c>
      <c r="D574" s="15" t="s">
        <v>2016</v>
      </c>
      <c r="E574" s="16">
        <v>1500</v>
      </c>
      <c r="F574" s="16">
        <v>1500</v>
      </c>
      <c r="G574" s="18">
        <v>0</v>
      </c>
      <c r="H574" s="56"/>
      <c r="I574" s="56"/>
      <c r="J574" s="56"/>
      <c r="K574" s="56"/>
    </row>
    <row r="575" spans="1:11" s="57" customFormat="1" ht="12.75">
      <c r="A575" s="15"/>
      <c r="B575" s="15"/>
      <c r="C575" s="15"/>
      <c r="D575" s="21" t="s">
        <v>3886</v>
      </c>
      <c r="E575" s="50">
        <f>SUM(E556:E574)</f>
        <v>201276.48999999996</v>
      </c>
      <c r="F575" s="50">
        <f>SUM(F556:F574)</f>
        <v>201276.48999999996</v>
      </c>
      <c r="G575" s="50">
        <f>SUM(G556:G574)</f>
        <v>0</v>
      </c>
      <c r="H575" s="56"/>
      <c r="I575" s="56"/>
      <c r="J575" s="56"/>
      <c r="K575" s="56"/>
    </row>
    <row r="576" spans="1:11" s="57" customFormat="1" ht="12.75">
      <c r="A576" s="15" t="s">
        <v>1133</v>
      </c>
      <c r="B576" s="14" t="s">
        <v>1212</v>
      </c>
      <c r="C576" s="15" t="s">
        <v>3464</v>
      </c>
      <c r="D576" s="15" t="s">
        <v>4207</v>
      </c>
      <c r="E576" s="34">
        <v>25183.93</v>
      </c>
      <c r="F576" s="34">
        <v>25183.93</v>
      </c>
      <c r="G576" s="34">
        <f>+E576-F576</f>
        <v>0</v>
      </c>
      <c r="H576" s="56"/>
      <c r="I576" s="56"/>
      <c r="J576" s="56"/>
      <c r="K576" s="56"/>
    </row>
    <row r="577" spans="1:11" s="57" customFormat="1" ht="12.75">
      <c r="A577" s="15" t="s">
        <v>1133</v>
      </c>
      <c r="B577" s="15" t="s">
        <v>2632</v>
      </c>
      <c r="C577" s="15" t="s">
        <v>3478</v>
      </c>
      <c r="D577" s="15" t="s">
        <v>2023</v>
      </c>
      <c r="E577" s="16">
        <v>6630.83</v>
      </c>
      <c r="F577" s="16">
        <v>6630.83</v>
      </c>
      <c r="G577" s="18">
        <v>0</v>
      </c>
      <c r="H577" s="56"/>
      <c r="I577" s="56"/>
      <c r="J577" s="56"/>
      <c r="K577" s="56"/>
    </row>
    <row r="578" spans="1:11" s="57" customFormat="1" ht="12.75">
      <c r="A578" s="15" t="s">
        <v>1133</v>
      </c>
      <c r="B578" s="15" t="s">
        <v>2634</v>
      </c>
      <c r="C578" s="15" t="s">
        <v>4588</v>
      </c>
      <c r="D578" s="15" t="s">
        <v>2025</v>
      </c>
      <c r="E578" s="16">
        <v>108</v>
      </c>
      <c r="F578" s="16">
        <v>108</v>
      </c>
      <c r="G578" s="18">
        <v>0</v>
      </c>
      <c r="H578" s="56"/>
      <c r="I578" s="56"/>
      <c r="J578" s="56"/>
      <c r="K578" s="56"/>
    </row>
    <row r="579" spans="1:11" s="57" customFormat="1" ht="12.75">
      <c r="A579" s="15" t="s">
        <v>1133</v>
      </c>
      <c r="B579" s="15" t="s">
        <v>2638</v>
      </c>
      <c r="C579" s="15" t="s">
        <v>3488</v>
      </c>
      <c r="D579" s="15" t="s">
        <v>2028</v>
      </c>
      <c r="E579" s="16">
        <v>14290.32</v>
      </c>
      <c r="F579" s="16">
        <v>14290.32</v>
      </c>
      <c r="G579" s="18">
        <v>0</v>
      </c>
      <c r="H579" s="56"/>
      <c r="I579" s="56"/>
      <c r="J579" s="56"/>
      <c r="K579" s="56"/>
    </row>
    <row r="580" spans="1:11" s="57" customFormat="1" ht="12.75">
      <c r="A580" s="15" t="s">
        <v>1133</v>
      </c>
      <c r="B580" s="15" t="s">
        <v>2639</v>
      </c>
      <c r="C580" s="15" t="s">
        <v>3581</v>
      </c>
      <c r="D580" s="15" t="s">
        <v>2029</v>
      </c>
      <c r="E580" s="16">
        <v>2000</v>
      </c>
      <c r="F580" s="16">
        <v>2000</v>
      </c>
      <c r="G580" s="18">
        <v>0</v>
      </c>
      <c r="H580" s="56"/>
      <c r="I580" s="56"/>
      <c r="J580" s="56"/>
      <c r="K580" s="56"/>
    </row>
    <row r="581" spans="1:11" s="57" customFormat="1" ht="12.75">
      <c r="A581" s="15" t="s">
        <v>1133</v>
      </c>
      <c r="B581" s="14" t="s">
        <v>1212</v>
      </c>
      <c r="C581" s="15" t="s">
        <v>4599</v>
      </c>
      <c r="D581" s="15" t="s">
        <v>2032</v>
      </c>
      <c r="E581" s="16">
        <v>23696.07</v>
      </c>
      <c r="F581" s="16">
        <v>23696.07</v>
      </c>
      <c r="G581" s="18">
        <v>0</v>
      </c>
      <c r="H581" s="56"/>
      <c r="I581" s="56"/>
      <c r="J581" s="56"/>
      <c r="K581" s="56"/>
    </row>
    <row r="582" spans="1:11" s="57" customFormat="1" ht="12.75">
      <c r="A582" s="15" t="s">
        <v>1133</v>
      </c>
      <c r="B582" s="14" t="s">
        <v>1212</v>
      </c>
      <c r="C582" s="15" t="s">
        <v>4608</v>
      </c>
      <c r="D582" s="15" t="s">
        <v>2037</v>
      </c>
      <c r="E582" s="16">
        <v>8812.56</v>
      </c>
      <c r="F582" s="16">
        <v>8812.56</v>
      </c>
      <c r="G582" s="18">
        <v>0</v>
      </c>
      <c r="H582" s="56"/>
      <c r="I582" s="56"/>
      <c r="J582" s="56"/>
      <c r="K582" s="56"/>
    </row>
    <row r="583" spans="1:11" s="57" customFormat="1" ht="12.75">
      <c r="A583" s="15" t="s">
        <v>1133</v>
      </c>
      <c r="B583" s="15" t="s">
        <v>2651</v>
      </c>
      <c r="C583" s="15" t="s">
        <v>4616</v>
      </c>
      <c r="D583" s="15" t="s">
        <v>2040</v>
      </c>
      <c r="E583" s="16">
        <v>7549</v>
      </c>
      <c r="F583" s="16">
        <v>6023.59</v>
      </c>
      <c r="G583" s="16">
        <f>+E583-F583</f>
        <v>1525.4099999999999</v>
      </c>
      <c r="H583" s="56"/>
      <c r="I583" s="56"/>
      <c r="J583" s="56"/>
      <c r="K583" s="56"/>
    </row>
    <row r="584" spans="1:11" s="57" customFormat="1" ht="12.75">
      <c r="A584" s="15" t="s">
        <v>1133</v>
      </c>
      <c r="B584" s="14" t="s">
        <v>1212</v>
      </c>
      <c r="C584" s="15" t="s">
        <v>4628</v>
      </c>
      <c r="D584" s="15" t="s">
        <v>4231</v>
      </c>
      <c r="E584" s="16">
        <v>15000</v>
      </c>
      <c r="F584" s="16">
        <v>15000</v>
      </c>
      <c r="G584" s="18">
        <v>0</v>
      </c>
      <c r="H584" s="56"/>
      <c r="I584" s="56"/>
      <c r="J584" s="56"/>
      <c r="K584" s="56"/>
    </row>
    <row r="585" spans="1:11" s="57" customFormat="1" ht="12.75">
      <c r="A585" s="15" t="s">
        <v>1133</v>
      </c>
      <c r="B585" s="14" t="s">
        <v>1212</v>
      </c>
      <c r="C585" s="15" t="s">
        <v>4646</v>
      </c>
      <c r="D585" s="15" t="s">
        <v>2044</v>
      </c>
      <c r="E585" s="16">
        <v>6318.36</v>
      </c>
      <c r="F585" s="16">
        <v>6318.36</v>
      </c>
      <c r="G585" s="18">
        <v>0</v>
      </c>
      <c r="H585" s="56"/>
      <c r="I585" s="56"/>
      <c r="J585" s="56"/>
      <c r="K585" s="56"/>
    </row>
    <row r="586" spans="1:11" s="57" customFormat="1" ht="12.75">
      <c r="A586" s="15" t="s">
        <v>1133</v>
      </c>
      <c r="B586" s="14" t="s">
        <v>1212</v>
      </c>
      <c r="C586" s="15" t="s">
        <v>3550</v>
      </c>
      <c r="D586" s="15" t="s">
        <v>2045</v>
      </c>
      <c r="E586" s="16">
        <v>259.7</v>
      </c>
      <c r="F586" s="16">
        <v>259.7</v>
      </c>
      <c r="G586" s="18">
        <v>0</v>
      </c>
      <c r="H586" s="56"/>
      <c r="I586" s="56"/>
      <c r="J586" s="56"/>
      <c r="K586" s="56"/>
    </row>
    <row r="587" spans="1:11" s="57" customFormat="1" ht="12.75">
      <c r="A587" s="15" t="s">
        <v>1133</v>
      </c>
      <c r="B587" s="14" t="s">
        <v>1212</v>
      </c>
      <c r="C587" s="15" t="s">
        <v>3498</v>
      </c>
      <c r="D587" s="15" t="s">
        <v>2046</v>
      </c>
      <c r="E587" s="16">
        <v>2705.75</v>
      </c>
      <c r="F587" s="16">
        <v>2705.75</v>
      </c>
      <c r="G587" s="18">
        <v>0</v>
      </c>
      <c r="H587" s="56"/>
      <c r="I587" s="56"/>
      <c r="J587" s="56"/>
      <c r="K587" s="56"/>
    </row>
    <row r="588" spans="1:11" s="57" customFormat="1" ht="12.75">
      <c r="A588" s="15" t="s">
        <v>1133</v>
      </c>
      <c r="B588" s="14" t="s">
        <v>1212</v>
      </c>
      <c r="C588" s="15" t="s">
        <v>3499</v>
      </c>
      <c r="D588" s="15" t="s">
        <v>2047</v>
      </c>
      <c r="E588" s="16">
        <v>1814</v>
      </c>
      <c r="F588" s="16">
        <v>1814</v>
      </c>
      <c r="G588" s="18">
        <v>0</v>
      </c>
      <c r="H588" s="56"/>
      <c r="I588" s="56"/>
      <c r="J588" s="56"/>
      <c r="K588" s="56"/>
    </row>
    <row r="589" spans="1:11" s="57" customFormat="1" ht="12.75">
      <c r="A589" s="15" t="s">
        <v>1133</v>
      </c>
      <c r="B589" s="14" t="s">
        <v>1212</v>
      </c>
      <c r="C589" s="15" t="s">
        <v>4650</v>
      </c>
      <c r="D589" s="15" t="s">
        <v>2048</v>
      </c>
      <c r="E589" s="16">
        <v>2079.87</v>
      </c>
      <c r="F589" s="16">
        <v>2079.87</v>
      </c>
      <c r="G589" s="18">
        <v>0</v>
      </c>
      <c r="H589" s="56"/>
      <c r="I589" s="56"/>
      <c r="J589" s="56"/>
      <c r="K589" s="56"/>
    </row>
    <row r="590" spans="1:11" s="57" customFormat="1" ht="12.75">
      <c r="A590" s="15" t="s">
        <v>1133</v>
      </c>
      <c r="B590" s="14" t="s">
        <v>1212</v>
      </c>
      <c r="C590" s="15" t="s">
        <v>3551</v>
      </c>
      <c r="D590" s="15" t="s">
        <v>2049</v>
      </c>
      <c r="E590" s="16">
        <v>10000</v>
      </c>
      <c r="F590" s="16">
        <v>10000</v>
      </c>
      <c r="G590" s="18">
        <v>0</v>
      </c>
      <c r="H590" s="56"/>
      <c r="I590" s="56"/>
      <c r="J590" s="56"/>
      <c r="K590" s="56"/>
    </row>
    <row r="591" spans="1:11" s="57" customFormat="1" ht="12.75">
      <c r="A591" s="15" t="s">
        <v>1133</v>
      </c>
      <c r="B591" s="14" t="s">
        <v>1212</v>
      </c>
      <c r="C591" s="15" t="s">
        <v>4652</v>
      </c>
      <c r="D591" s="15" t="s">
        <v>2050</v>
      </c>
      <c r="E591" s="16">
        <v>3089.04</v>
      </c>
      <c r="F591" s="16">
        <v>3089.04</v>
      </c>
      <c r="G591" s="18">
        <v>0</v>
      </c>
      <c r="H591" s="56"/>
      <c r="I591" s="56"/>
      <c r="J591" s="56"/>
      <c r="K591" s="56"/>
    </row>
    <row r="592" spans="1:11" s="57" customFormat="1" ht="12.75">
      <c r="A592" s="15" t="s">
        <v>1133</v>
      </c>
      <c r="B592" s="14" t="s">
        <v>1212</v>
      </c>
      <c r="C592" s="15" t="s">
        <v>4653</v>
      </c>
      <c r="D592" s="15" t="s">
        <v>2051</v>
      </c>
      <c r="E592" s="16">
        <v>7456</v>
      </c>
      <c r="F592" s="16">
        <v>7456</v>
      </c>
      <c r="G592" s="18">
        <v>0</v>
      </c>
      <c r="H592" s="56"/>
      <c r="I592" s="56"/>
      <c r="J592" s="56"/>
      <c r="K592" s="56"/>
    </row>
    <row r="593" spans="1:11" s="57" customFormat="1" ht="12.75">
      <c r="A593" s="15" t="s">
        <v>1133</v>
      </c>
      <c r="B593" s="14" t="s">
        <v>1212</v>
      </c>
      <c r="C593" s="15" t="s">
        <v>4655</v>
      </c>
      <c r="D593" s="15" t="s">
        <v>2052</v>
      </c>
      <c r="E593" s="16">
        <v>5000</v>
      </c>
      <c r="F593" s="16">
        <v>5000</v>
      </c>
      <c r="G593" s="18">
        <v>0</v>
      </c>
      <c r="H593" s="56"/>
      <c r="I593" s="56"/>
      <c r="J593" s="56"/>
      <c r="K593" s="56"/>
    </row>
    <row r="594" spans="1:11" s="57" customFormat="1" ht="12.75">
      <c r="A594" s="15" t="s">
        <v>1133</v>
      </c>
      <c r="B594" s="14" t="s">
        <v>1212</v>
      </c>
      <c r="C594" s="15" t="s">
        <v>4657</v>
      </c>
      <c r="D594" s="15" t="s">
        <v>2053</v>
      </c>
      <c r="E594" s="16">
        <v>10000</v>
      </c>
      <c r="F594" s="16">
        <v>10000</v>
      </c>
      <c r="G594" s="18">
        <v>0</v>
      </c>
      <c r="H594" s="56"/>
      <c r="I594" s="56"/>
      <c r="J594" s="56"/>
      <c r="K594" s="56"/>
    </row>
    <row r="595" spans="1:11" s="57" customFormat="1" ht="12.75">
      <c r="A595" s="15" t="s">
        <v>1133</v>
      </c>
      <c r="B595" s="14" t="s">
        <v>1212</v>
      </c>
      <c r="C595" s="15" t="s">
        <v>4659</v>
      </c>
      <c r="D595" s="15" t="s">
        <v>2054</v>
      </c>
      <c r="E595" s="16">
        <v>16000</v>
      </c>
      <c r="F595" s="16">
        <v>16000</v>
      </c>
      <c r="G595" s="18">
        <v>0</v>
      </c>
      <c r="H595" s="56"/>
      <c r="I595" s="56"/>
      <c r="J595" s="56"/>
      <c r="K595" s="56"/>
    </row>
    <row r="596" spans="1:11" s="57" customFormat="1" ht="12.75">
      <c r="A596" s="15" t="s">
        <v>1133</v>
      </c>
      <c r="B596" s="14" t="s">
        <v>1212</v>
      </c>
      <c r="C596" s="15" t="s">
        <v>4661</v>
      </c>
      <c r="D596" s="15" t="s">
        <v>2055</v>
      </c>
      <c r="E596" s="16">
        <v>2000</v>
      </c>
      <c r="F596" s="16">
        <v>2000</v>
      </c>
      <c r="G596" s="18">
        <v>0</v>
      </c>
      <c r="H596" s="56"/>
      <c r="I596" s="56"/>
      <c r="J596" s="56"/>
      <c r="K596" s="56"/>
    </row>
    <row r="597" spans="1:11" s="57" customFormat="1" ht="12.75">
      <c r="A597" s="15" t="s">
        <v>1133</v>
      </c>
      <c r="B597" s="14" t="s">
        <v>1212</v>
      </c>
      <c r="C597" s="15" t="s">
        <v>4663</v>
      </c>
      <c r="D597" s="15" t="s">
        <v>2056</v>
      </c>
      <c r="E597" s="16">
        <v>1500</v>
      </c>
      <c r="F597" s="16">
        <v>1500</v>
      </c>
      <c r="G597" s="18">
        <v>0</v>
      </c>
      <c r="H597" s="56"/>
      <c r="I597" s="56"/>
      <c r="J597" s="56"/>
      <c r="K597" s="56"/>
    </row>
    <row r="598" spans="1:11" s="57" customFormat="1" ht="12.75">
      <c r="A598" s="15" t="s">
        <v>1133</v>
      </c>
      <c r="B598" s="15" t="s">
        <v>1273</v>
      </c>
      <c r="C598" s="15" t="s">
        <v>4579</v>
      </c>
      <c r="D598" s="15" t="s">
        <v>2442</v>
      </c>
      <c r="E598" s="16">
        <v>100</v>
      </c>
      <c r="F598" s="18">
        <v>0</v>
      </c>
      <c r="G598" s="16">
        <f>+E598-F598</f>
        <v>100</v>
      </c>
      <c r="H598" s="56"/>
      <c r="I598" s="56"/>
      <c r="J598" s="56"/>
      <c r="K598" s="56"/>
    </row>
    <row r="599" spans="1:11" s="57" customFormat="1" ht="12.75">
      <c r="A599" s="15" t="s">
        <v>1133</v>
      </c>
      <c r="B599" s="15" t="s">
        <v>1279</v>
      </c>
      <c r="C599" s="15" t="s">
        <v>3464</v>
      </c>
      <c r="D599" s="15" t="s">
        <v>2045</v>
      </c>
      <c r="E599" s="16">
        <v>6999</v>
      </c>
      <c r="F599" s="18">
        <v>0</v>
      </c>
      <c r="G599" s="16">
        <f>+E599-F599</f>
        <v>6999</v>
      </c>
      <c r="H599" s="56"/>
      <c r="I599" s="56"/>
      <c r="J599" s="56"/>
      <c r="K599" s="56"/>
    </row>
    <row r="600" spans="1:11" s="57" customFormat="1" ht="12.75">
      <c r="A600" s="15" t="s">
        <v>1133</v>
      </c>
      <c r="B600" s="15" t="s">
        <v>1287</v>
      </c>
      <c r="C600" s="15" t="s">
        <v>3683</v>
      </c>
      <c r="D600" s="15" t="s">
        <v>2057</v>
      </c>
      <c r="E600" s="16">
        <v>5000</v>
      </c>
      <c r="F600" s="16">
        <v>4998.23</v>
      </c>
      <c r="G600" s="16">
        <f>+E600-F600</f>
        <v>1.7700000000004366</v>
      </c>
      <c r="H600" s="56"/>
      <c r="I600" s="56"/>
      <c r="J600" s="56"/>
      <c r="K600" s="56"/>
    </row>
    <row r="601" spans="1:11" s="57" customFormat="1" ht="12.75">
      <c r="A601" s="15" t="s">
        <v>1133</v>
      </c>
      <c r="B601" s="14" t="s">
        <v>1212</v>
      </c>
      <c r="C601" s="15" t="s">
        <v>3686</v>
      </c>
      <c r="D601" s="15" t="s">
        <v>2058</v>
      </c>
      <c r="E601" s="16">
        <v>4000</v>
      </c>
      <c r="F601" s="16">
        <v>4000</v>
      </c>
      <c r="G601" s="18">
        <v>0</v>
      </c>
      <c r="H601" s="56"/>
      <c r="I601" s="56"/>
      <c r="J601" s="56"/>
      <c r="K601" s="56"/>
    </row>
    <row r="602" spans="1:11" s="57" customFormat="1" ht="12.75">
      <c r="A602" s="15" t="s">
        <v>1133</v>
      </c>
      <c r="B602" s="15" t="s">
        <v>1301</v>
      </c>
      <c r="C602" s="15" t="s">
        <v>3687</v>
      </c>
      <c r="D602" s="15" t="s">
        <v>2059</v>
      </c>
      <c r="E602" s="16">
        <v>6300</v>
      </c>
      <c r="F602" s="16">
        <v>4842.01</v>
      </c>
      <c r="G602" s="16">
        <f>+E602-F602</f>
        <v>1457.9899999999998</v>
      </c>
      <c r="H602" s="56"/>
      <c r="I602" s="56"/>
      <c r="J602" s="56"/>
      <c r="K602" s="56"/>
    </row>
    <row r="603" spans="1:11" s="57" customFormat="1" ht="12.75">
      <c r="A603" s="15" t="s">
        <v>1133</v>
      </c>
      <c r="B603" s="14" t="s">
        <v>1212</v>
      </c>
      <c r="C603" s="15" t="s">
        <v>3556</v>
      </c>
      <c r="D603" s="15" t="s">
        <v>2060</v>
      </c>
      <c r="E603" s="16">
        <v>3000</v>
      </c>
      <c r="F603" s="16">
        <v>3000</v>
      </c>
      <c r="G603" s="18">
        <v>0</v>
      </c>
      <c r="H603" s="56"/>
      <c r="I603" s="56"/>
      <c r="J603" s="56"/>
      <c r="K603" s="56"/>
    </row>
    <row r="604" spans="1:11" s="57" customFormat="1" ht="12.75">
      <c r="A604" s="15"/>
      <c r="B604" s="15"/>
      <c r="C604" s="15"/>
      <c r="D604" s="21" t="s">
        <v>3886</v>
      </c>
      <c r="E604" s="50">
        <f>SUM(E576:E603)</f>
        <v>196892.43</v>
      </c>
      <c r="F604" s="50">
        <f>SUM(F576:F603)</f>
        <v>186808.25999999998</v>
      </c>
      <c r="G604" s="50">
        <f>SUM(G576:G603)</f>
        <v>10084.17</v>
      </c>
      <c r="H604" s="56"/>
      <c r="I604" s="56"/>
      <c r="J604" s="56"/>
      <c r="K604" s="56"/>
    </row>
    <row r="605" spans="1:11" s="57" customFormat="1" ht="12.75">
      <c r="A605" s="15" t="s">
        <v>1134</v>
      </c>
      <c r="B605" s="14" t="s">
        <v>1212</v>
      </c>
      <c r="C605" s="15" t="s">
        <v>4612</v>
      </c>
      <c r="D605" s="15" t="s">
        <v>3954</v>
      </c>
      <c r="E605" s="34">
        <v>15000</v>
      </c>
      <c r="F605" s="34">
        <v>15000</v>
      </c>
      <c r="G605" s="34">
        <f>+E605-F605</f>
        <v>0</v>
      </c>
      <c r="H605" s="56"/>
      <c r="I605" s="56"/>
      <c r="J605" s="56"/>
      <c r="K605" s="56"/>
    </row>
    <row r="606" spans="1:11" s="57" customFormat="1" ht="12.75">
      <c r="A606" s="15" t="s">
        <v>1134</v>
      </c>
      <c r="B606" s="14" t="s">
        <v>1212</v>
      </c>
      <c r="C606" s="15" t="s">
        <v>4636</v>
      </c>
      <c r="D606" s="15" t="s">
        <v>3961</v>
      </c>
      <c r="E606" s="16">
        <v>28495.48</v>
      </c>
      <c r="F606" s="16">
        <v>28495.48</v>
      </c>
      <c r="G606" s="18">
        <v>0</v>
      </c>
      <c r="H606" s="56"/>
      <c r="I606" s="56"/>
      <c r="J606" s="56"/>
      <c r="K606" s="56"/>
    </row>
    <row r="607" spans="1:11" s="57" customFormat="1" ht="12.75">
      <c r="A607" s="15" t="s">
        <v>1134</v>
      </c>
      <c r="B607" s="14" t="s">
        <v>1212</v>
      </c>
      <c r="C607" s="15" t="s">
        <v>4638</v>
      </c>
      <c r="D607" s="15" t="s">
        <v>3962</v>
      </c>
      <c r="E607" s="16">
        <v>1435.21</v>
      </c>
      <c r="F607" s="16">
        <v>1435.21</v>
      </c>
      <c r="G607" s="18">
        <v>0</v>
      </c>
      <c r="H607" s="56"/>
      <c r="I607" s="56"/>
      <c r="J607" s="56"/>
      <c r="K607" s="56"/>
    </row>
    <row r="608" spans="1:11" s="57" customFormat="1" ht="12.75">
      <c r="A608" s="15" t="s">
        <v>1134</v>
      </c>
      <c r="B608" s="14" t="s">
        <v>1212</v>
      </c>
      <c r="C608" s="15" t="s">
        <v>4640</v>
      </c>
      <c r="D608" s="15" t="s">
        <v>3963</v>
      </c>
      <c r="E608" s="16">
        <v>1500</v>
      </c>
      <c r="F608" s="16">
        <v>1500</v>
      </c>
      <c r="G608" s="18">
        <v>0</v>
      </c>
      <c r="H608" s="56"/>
      <c r="I608" s="56"/>
      <c r="J608" s="56"/>
      <c r="K608" s="56"/>
    </row>
    <row r="609" spans="1:11" s="57" customFormat="1" ht="12.75">
      <c r="A609" s="15" t="s">
        <v>1134</v>
      </c>
      <c r="B609" s="14" t="s">
        <v>1212</v>
      </c>
      <c r="C609" s="15" t="s">
        <v>4642</v>
      </c>
      <c r="D609" s="15" t="s">
        <v>3964</v>
      </c>
      <c r="E609" s="16">
        <v>31614.82</v>
      </c>
      <c r="F609" s="16">
        <v>31614.82</v>
      </c>
      <c r="G609" s="18">
        <v>0</v>
      </c>
      <c r="H609" s="56"/>
      <c r="I609" s="56"/>
      <c r="J609" s="56"/>
      <c r="K609" s="56"/>
    </row>
    <row r="610" spans="1:11" s="57" customFormat="1" ht="12.75">
      <c r="A610" s="15" t="s">
        <v>1134</v>
      </c>
      <c r="B610" s="14" t="s">
        <v>1212</v>
      </c>
      <c r="C610" s="15" t="s">
        <v>3549</v>
      </c>
      <c r="D610" s="15" t="s">
        <v>3965</v>
      </c>
      <c r="E610" s="16">
        <v>6026.9</v>
      </c>
      <c r="F610" s="16">
        <v>6026.9</v>
      </c>
      <c r="G610" s="18">
        <v>0</v>
      </c>
      <c r="H610" s="56"/>
      <c r="I610" s="56"/>
      <c r="J610" s="56"/>
      <c r="K610" s="56"/>
    </row>
    <row r="611" spans="1:11" s="57" customFormat="1" ht="12.75">
      <c r="A611" s="15" t="s">
        <v>1134</v>
      </c>
      <c r="B611" s="14" t="s">
        <v>1212</v>
      </c>
      <c r="C611" s="15" t="s">
        <v>4644</v>
      </c>
      <c r="D611" s="15" t="s">
        <v>3966</v>
      </c>
      <c r="E611" s="16">
        <v>8087</v>
      </c>
      <c r="F611" s="16">
        <v>8087</v>
      </c>
      <c r="G611" s="18">
        <v>0</v>
      </c>
      <c r="H611" s="56"/>
      <c r="I611" s="56"/>
      <c r="J611" s="56"/>
      <c r="K611" s="56"/>
    </row>
    <row r="612" spans="1:11" s="57" customFormat="1" ht="12.75">
      <c r="A612" s="15"/>
      <c r="B612" s="15"/>
      <c r="C612" s="15"/>
      <c r="D612" s="21" t="s">
        <v>3886</v>
      </c>
      <c r="E612" s="50">
        <f>SUM(E605:E611)</f>
        <v>92159.40999999999</v>
      </c>
      <c r="F612" s="50">
        <f>SUM(F605:F611)</f>
        <v>92159.40999999999</v>
      </c>
      <c r="G612" s="50">
        <f>SUM(G605:G611)</f>
        <v>0</v>
      </c>
      <c r="H612" s="56"/>
      <c r="I612" s="56"/>
      <c r="J612" s="56"/>
      <c r="K612" s="56"/>
    </row>
    <row r="613" spans="1:11" s="57" customFormat="1" ht="12.75">
      <c r="A613" s="15" t="s">
        <v>1135</v>
      </c>
      <c r="B613" s="14" t="s">
        <v>1212</v>
      </c>
      <c r="C613" s="15" t="s">
        <v>3468</v>
      </c>
      <c r="D613" s="15" t="s">
        <v>3968</v>
      </c>
      <c r="E613" s="34">
        <v>500</v>
      </c>
      <c r="F613" s="34">
        <v>500</v>
      </c>
      <c r="G613" s="34">
        <f>+E613-F613</f>
        <v>0</v>
      </c>
      <c r="H613" s="56"/>
      <c r="I613" s="56"/>
      <c r="J613" s="56"/>
      <c r="K613" s="56"/>
    </row>
    <row r="614" spans="1:11" s="57" customFormat="1" ht="12.75">
      <c r="A614" s="15" t="s">
        <v>1135</v>
      </c>
      <c r="B614" s="14" t="s">
        <v>1212</v>
      </c>
      <c r="C614" s="15" t="s">
        <v>4597</v>
      </c>
      <c r="D614" s="15" t="s">
        <v>3970</v>
      </c>
      <c r="E614" s="16">
        <v>57000</v>
      </c>
      <c r="F614" s="16">
        <v>57000</v>
      </c>
      <c r="G614" s="18">
        <v>0</v>
      </c>
      <c r="H614" s="56"/>
      <c r="I614" s="56"/>
      <c r="J614" s="56"/>
      <c r="K614" s="56"/>
    </row>
    <row r="615" spans="1:11" s="57" customFormat="1" ht="12.75">
      <c r="A615" s="15" t="s">
        <v>1135</v>
      </c>
      <c r="B615" s="14" t="s">
        <v>1212</v>
      </c>
      <c r="C615" s="15" t="s">
        <v>4640</v>
      </c>
      <c r="D615" s="15" t="s">
        <v>3976</v>
      </c>
      <c r="E615" s="16">
        <v>108000</v>
      </c>
      <c r="F615" s="16">
        <v>108000</v>
      </c>
      <c r="G615" s="18">
        <v>0</v>
      </c>
      <c r="H615" s="56"/>
      <c r="I615" s="56"/>
      <c r="J615" s="56"/>
      <c r="K615" s="56"/>
    </row>
    <row r="616" spans="1:11" s="57" customFormat="1" ht="12.75">
      <c r="A616" s="15" t="s">
        <v>1135</v>
      </c>
      <c r="B616" s="15" t="s">
        <v>1302</v>
      </c>
      <c r="C616" s="15" t="s">
        <v>4661</v>
      </c>
      <c r="D616" s="15" t="s">
        <v>3978</v>
      </c>
      <c r="E616" s="16">
        <v>100000</v>
      </c>
      <c r="F616" s="18">
        <v>0</v>
      </c>
      <c r="G616" s="16">
        <f>+E616-F616</f>
        <v>100000</v>
      </c>
      <c r="H616" s="56"/>
      <c r="I616" s="56"/>
      <c r="J616" s="56"/>
      <c r="K616" s="56"/>
    </row>
    <row r="617" spans="1:11" s="57" customFormat="1" ht="12.75">
      <c r="A617" s="15" t="s">
        <v>1135</v>
      </c>
      <c r="B617" s="14" t="s">
        <v>1212</v>
      </c>
      <c r="C617" s="15" t="s">
        <v>4663</v>
      </c>
      <c r="D617" s="15" t="s">
        <v>3979</v>
      </c>
      <c r="E617" s="16">
        <v>50000</v>
      </c>
      <c r="F617" s="16">
        <v>50000</v>
      </c>
      <c r="G617" s="18">
        <v>0</v>
      </c>
      <c r="H617" s="56"/>
      <c r="I617" s="56"/>
      <c r="J617" s="56"/>
      <c r="K617" s="56"/>
    </row>
    <row r="618" spans="1:11" s="57" customFormat="1" ht="12.75">
      <c r="A618" s="15"/>
      <c r="B618" s="15"/>
      <c r="C618" s="15"/>
      <c r="D618" s="21" t="s">
        <v>3886</v>
      </c>
      <c r="E618" s="50">
        <f>SUM(E613:E617)</f>
        <v>315500</v>
      </c>
      <c r="F618" s="50">
        <f>SUM(F613:F617)</f>
        <v>215500</v>
      </c>
      <c r="G618" s="50">
        <f>SUM(G613:G617)</f>
        <v>100000</v>
      </c>
      <c r="H618" s="56"/>
      <c r="I618" s="56"/>
      <c r="J618" s="56"/>
      <c r="K618" s="56"/>
    </row>
    <row r="619" spans="1:11" s="57" customFormat="1" ht="12.75">
      <c r="A619" s="15" t="s">
        <v>1345</v>
      </c>
      <c r="B619" s="14" t="s">
        <v>1212</v>
      </c>
      <c r="C619" s="15" t="s">
        <v>4580</v>
      </c>
      <c r="D619" s="15" t="s">
        <v>3982</v>
      </c>
      <c r="E619" s="34">
        <v>241981.85</v>
      </c>
      <c r="F619" s="34">
        <v>241981.85</v>
      </c>
      <c r="G619" s="34">
        <f>+E619-F619</f>
        <v>0</v>
      </c>
      <c r="H619" s="56"/>
      <c r="I619" s="56"/>
      <c r="J619" s="56"/>
      <c r="K619" s="56"/>
    </row>
    <row r="620" spans="1:11" s="57" customFormat="1" ht="12.75">
      <c r="A620" s="15" t="s">
        <v>1345</v>
      </c>
      <c r="B620" s="14" t="s">
        <v>1212</v>
      </c>
      <c r="C620" s="15" t="s">
        <v>4592</v>
      </c>
      <c r="D620" s="15" t="s">
        <v>3996</v>
      </c>
      <c r="E620" s="16">
        <v>164700</v>
      </c>
      <c r="F620" s="16">
        <v>164700</v>
      </c>
      <c r="G620" s="18">
        <v>0</v>
      </c>
      <c r="H620" s="56"/>
      <c r="I620" s="56"/>
      <c r="J620" s="56"/>
      <c r="K620" s="56"/>
    </row>
    <row r="621" spans="1:11" s="57" customFormat="1" ht="12.75">
      <c r="A621" s="15" t="s">
        <v>1345</v>
      </c>
      <c r="B621" s="14" t="s">
        <v>1212</v>
      </c>
      <c r="C621" s="15" t="s">
        <v>4596</v>
      </c>
      <c r="D621" s="15" t="s">
        <v>2220</v>
      </c>
      <c r="E621" s="16">
        <v>75814</v>
      </c>
      <c r="F621" s="16">
        <v>75814</v>
      </c>
      <c r="G621" s="18">
        <v>0</v>
      </c>
      <c r="H621" s="56"/>
      <c r="I621" s="56"/>
      <c r="J621" s="56"/>
      <c r="K621" s="56"/>
    </row>
    <row r="622" spans="1:11" s="57" customFormat="1" ht="12.75">
      <c r="A622" s="15" t="s">
        <v>1345</v>
      </c>
      <c r="B622" s="14" t="s">
        <v>1212</v>
      </c>
      <c r="C622" s="15" t="s">
        <v>4606</v>
      </c>
      <c r="D622" s="15" t="s">
        <v>2221</v>
      </c>
      <c r="E622" s="16">
        <v>8818</v>
      </c>
      <c r="F622" s="16">
        <v>8818</v>
      </c>
      <c r="G622" s="18">
        <v>0</v>
      </c>
      <c r="H622" s="56"/>
      <c r="I622" s="56"/>
      <c r="J622" s="56"/>
      <c r="K622" s="56"/>
    </row>
    <row r="623" spans="1:11" s="57" customFormat="1" ht="12.75">
      <c r="A623" s="15" t="s">
        <v>1345</v>
      </c>
      <c r="B623" s="14" t="s">
        <v>1212</v>
      </c>
      <c r="C623" s="15" t="s">
        <v>4608</v>
      </c>
      <c r="D623" s="15" t="s">
        <v>2222</v>
      </c>
      <c r="E623" s="16">
        <v>11000</v>
      </c>
      <c r="F623" s="16">
        <v>11000</v>
      </c>
      <c r="G623" s="18">
        <v>0</v>
      </c>
      <c r="H623" s="56"/>
      <c r="I623" s="56"/>
      <c r="J623" s="56"/>
      <c r="K623" s="56"/>
    </row>
    <row r="624" spans="1:11" s="57" customFormat="1" ht="12.75">
      <c r="A624" s="15" t="s">
        <v>1345</v>
      </c>
      <c r="B624" s="14" t="s">
        <v>1212</v>
      </c>
      <c r="C624" s="15" t="s">
        <v>4634</v>
      </c>
      <c r="D624" s="15" t="s">
        <v>2223</v>
      </c>
      <c r="E624" s="16">
        <v>2000</v>
      </c>
      <c r="F624" s="16">
        <v>2000</v>
      </c>
      <c r="G624" s="18">
        <v>0</v>
      </c>
      <c r="H624" s="56"/>
      <c r="I624" s="56"/>
      <c r="J624" s="56"/>
      <c r="K624" s="56"/>
    </row>
    <row r="625" spans="1:11" s="57" customFormat="1" ht="12.75">
      <c r="A625" s="15" t="s">
        <v>1345</v>
      </c>
      <c r="B625" s="14" t="s">
        <v>1212</v>
      </c>
      <c r="C625" s="15" t="s">
        <v>4636</v>
      </c>
      <c r="D625" s="15" t="s">
        <v>2224</v>
      </c>
      <c r="E625" s="16">
        <v>10000</v>
      </c>
      <c r="F625" s="16">
        <v>10000</v>
      </c>
      <c r="G625" s="18">
        <v>0</v>
      </c>
      <c r="H625" s="56"/>
      <c r="I625" s="56"/>
      <c r="J625" s="56"/>
      <c r="K625" s="56"/>
    </row>
    <row r="626" spans="1:11" s="57" customFormat="1" ht="12.75">
      <c r="A626" s="15" t="s">
        <v>1345</v>
      </c>
      <c r="B626" s="14" t="s">
        <v>1212</v>
      </c>
      <c r="C626" s="15" t="s">
        <v>4640</v>
      </c>
      <c r="D626" s="15" t="s">
        <v>2225</v>
      </c>
      <c r="E626" s="16">
        <v>5000</v>
      </c>
      <c r="F626" s="16">
        <v>5000</v>
      </c>
      <c r="G626" s="18">
        <v>0</v>
      </c>
      <c r="H626" s="56"/>
      <c r="I626" s="56"/>
      <c r="J626" s="56"/>
      <c r="K626" s="56"/>
    </row>
    <row r="627" spans="1:11" s="57" customFormat="1" ht="12.75">
      <c r="A627" s="15" t="s">
        <v>1345</v>
      </c>
      <c r="B627" s="14" t="s">
        <v>1212</v>
      </c>
      <c r="C627" s="15" t="s">
        <v>4642</v>
      </c>
      <c r="D627" s="15" t="s">
        <v>2226</v>
      </c>
      <c r="E627" s="16">
        <v>3000</v>
      </c>
      <c r="F627" s="16">
        <v>3000</v>
      </c>
      <c r="G627" s="18">
        <v>0</v>
      </c>
      <c r="H627" s="56"/>
      <c r="I627" s="56"/>
      <c r="J627" s="56"/>
      <c r="K627" s="56"/>
    </row>
    <row r="628" spans="1:11" s="57" customFormat="1" ht="12.75">
      <c r="A628" s="15" t="s">
        <v>1345</v>
      </c>
      <c r="B628" s="14" t="s">
        <v>1212</v>
      </c>
      <c r="C628" s="15" t="s">
        <v>3549</v>
      </c>
      <c r="D628" s="15" t="s">
        <v>2227</v>
      </c>
      <c r="E628" s="16">
        <v>2463.8</v>
      </c>
      <c r="F628" s="16">
        <v>2463.8</v>
      </c>
      <c r="G628" s="18">
        <v>0</v>
      </c>
      <c r="H628" s="56"/>
      <c r="I628" s="56"/>
      <c r="J628" s="56"/>
      <c r="K628" s="56"/>
    </row>
    <row r="629" spans="1:11" s="57" customFormat="1" ht="12.75">
      <c r="A629" s="15" t="s">
        <v>1345</v>
      </c>
      <c r="B629" s="14" t="s">
        <v>1212</v>
      </c>
      <c r="C629" s="15" t="s">
        <v>4644</v>
      </c>
      <c r="D629" s="15" t="s">
        <v>2228</v>
      </c>
      <c r="E629" s="16">
        <v>3000</v>
      </c>
      <c r="F629" s="16">
        <v>3000</v>
      </c>
      <c r="G629" s="18">
        <v>0</v>
      </c>
      <c r="H629" s="56"/>
      <c r="I629" s="56"/>
      <c r="J629" s="56"/>
      <c r="K629" s="56"/>
    </row>
    <row r="630" spans="1:11" s="57" customFormat="1" ht="12.75">
      <c r="A630" s="15"/>
      <c r="B630" s="15"/>
      <c r="C630" s="15"/>
      <c r="D630" s="21" t="s">
        <v>3886</v>
      </c>
      <c r="E630" s="50">
        <f>SUM(E619:E629)</f>
        <v>527777.65</v>
      </c>
      <c r="F630" s="50">
        <f>SUM(F619:F629)</f>
        <v>527777.65</v>
      </c>
      <c r="G630" s="50">
        <f>SUM(G619:G629)</f>
        <v>0</v>
      </c>
      <c r="H630" s="56"/>
      <c r="I630" s="56"/>
      <c r="J630" s="56"/>
      <c r="K630" s="56"/>
    </row>
    <row r="631" spans="1:11" s="57" customFormat="1" ht="12.75">
      <c r="A631" s="15" t="s">
        <v>1137</v>
      </c>
      <c r="B631" s="14" t="s">
        <v>1212</v>
      </c>
      <c r="C631" s="15" t="s">
        <v>3533</v>
      </c>
      <c r="D631" s="15" t="s">
        <v>2239</v>
      </c>
      <c r="E631" s="34">
        <v>46641.81</v>
      </c>
      <c r="F631" s="34">
        <v>46641.81</v>
      </c>
      <c r="G631" s="34">
        <f>+E631-F631</f>
        <v>0</v>
      </c>
      <c r="H631" s="56"/>
      <c r="I631" s="56"/>
      <c r="J631" s="56"/>
      <c r="K631" s="56"/>
    </row>
    <row r="632" spans="1:11" s="57" customFormat="1" ht="12.75">
      <c r="A632" s="15" t="s">
        <v>1137</v>
      </c>
      <c r="B632" s="14" t="s">
        <v>1212</v>
      </c>
      <c r="C632" s="15" t="s">
        <v>4594</v>
      </c>
      <c r="D632" s="15" t="s">
        <v>2242</v>
      </c>
      <c r="E632" s="16">
        <v>7400</v>
      </c>
      <c r="F632" s="16">
        <v>7400</v>
      </c>
      <c r="G632" s="18">
        <v>0</v>
      </c>
      <c r="H632" s="56"/>
      <c r="I632" s="56"/>
      <c r="J632" s="56"/>
      <c r="K632" s="56"/>
    </row>
    <row r="633" spans="1:11" s="57" customFormat="1" ht="12.75">
      <c r="A633" s="15" t="s">
        <v>1137</v>
      </c>
      <c r="B633" s="14" t="s">
        <v>1212</v>
      </c>
      <c r="C633" s="15" t="s">
        <v>4603</v>
      </c>
      <c r="D633" s="15" t="s">
        <v>2243</v>
      </c>
      <c r="E633" s="16">
        <v>10000</v>
      </c>
      <c r="F633" s="16">
        <v>10000</v>
      </c>
      <c r="G633" s="18">
        <v>0</v>
      </c>
      <c r="H633" s="56"/>
      <c r="I633" s="56"/>
      <c r="J633" s="56"/>
      <c r="K633" s="56"/>
    </row>
    <row r="634" spans="1:11" s="57" customFormat="1" ht="12.75">
      <c r="A634" s="15" t="s">
        <v>1137</v>
      </c>
      <c r="B634" s="14" t="s">
        <v>1212</v>
      </c>
      <c r="C634" s="15" t="s">
        <v>4626</v>
      </c>
      <c r="D634" s="15" t="s">
        <v>2244</v>
      </c>
      <c r="E634" s="16">
        <v>7577</v>
      </c>
      <c r="F634" s="16">
        <v>7577</v>
      </c>
      <c r="G634" s="18">
        <v>0</v>
      </c>
      <c r="H634" s="56"/>
      <c r="I634" s="56"/>
      <c r="J634" s="56"/>
      <c r="K634" s="56"/>
    </row>
    <row r="635" spans="1:11" s="57" customFormat="1" ht="12.75">
      <c r="A635" s="15" t="s">
        <v>1137</v>
      </c>
      <c r="B635" s="14" t="s">
        <v>1212</v>
      </c>
      <c r="C635" s="15" t="s">
        <v>4628</v>
      </c>
      <c r="D635" s="15" t="s">
        <v>2245</v>
      </c>
      <c r="E635" s="16">
        <v>6384.25</v>
      </c>
      <c r="F635" s="16">
        <v>6384.25</v>
      </c>
      <c r="G635" s="18">
        <v>0</v>
      </c>
      <c r="H635" s="56"/>
      <c r="I635" s="56"/>
      <c r="J635" s="56"/>
      <c r="K635" s="56"/>
    </row>
    <row r="636" spans="1:11" s="57" customFormat="1" ht="12.75">
      <c r="A636" s="15" t="s">
        <v>1137</v>
      </c>
      <c r="B636" s="14" t="s">
        <v>1212</v>
      </c>
      <c r="C636" s="15" t="s">
        <v>4630</v>
      </c>
      <c r="D636" s="15" t="s">
        <v>2246</v>
      </c>
      <c r="E636" s="16">
        <v>3000</v>
      </c>
      <c r="F636" s="16">
        <v>3000</v>
      </c>
      <c r="G636" s="18">
        <v>0</v>
      </c>
      <c r="H636" s="56"/>
      <c r="I636" s="56"/>
      <c r="J636" s="56"/>
      <c r="K636" s="56"/>
    </row>
    <row r="637" spans="1:11" s="57" customFormat="1" ht="12.75">
      <c r="A637" s="15" t="s">
        <v>1137</v>
      </c>
      <c r="B637" s="14" t="s">
        <v>1212</v>
      </c>
      <c r="C637" s="15" t="s">
        <v>4632</v>
      </c>
      <c r="D637" s="15" t="s">
        <v>2247</v>
      </c>
      <c r="E637" s="16">
        <v>18000</v>
      </c>
      <c r="F637" s="16">
        <v>18000</v>
      </c>
      <c r="G637" s="18">
        <v>0</v>
      </c>
      <c r="H637" s="56"/>
      <c r="I637" s="56"/>
      <c r="J637" s="56"/>
      <c r="K637" s="56"/>
    </row>
    <row r="638" spans="1:11" s="57" customFormat="1" ht="12.75">
      <c r="A638" s="15"/>
      <c r="B638" s="15"/>
      <c r="C638" s="15"/>
      <c r="D638" s="21" t="s">
        <v>3886</v>
      </c>
      <c r="E638" s="50">
        <f>SUM(E631:E637)</f>
        <v>99003.06</v>
      </c>
      <c r="F638" s="50">
        <f>SUM(F631:F637)</f>
        <v>99003.06</v>
      </c>
      <c r="G638" s="50">
        <f>SUM(G631:G637)</f>
        <v>0</v>
      </c>
      <c r="H638" s="56"/>
      <c r="I638" s="56"/>
      <c r="J638" s="56"/>
      <c r="K638" s="56"/>
    </row>
    <row r="639" spans="1:11" s="57" customFormat="1" ht="12.75">
      <c r="A639" s="15" t="s">
        <v>1151</v>
      </c>
      <c r="B639" s="15" t="s">
        <v>2626</v>
      </c>
      <c r="C639" s="15" t="s">
        <v>4580</v>
      </c>
      <c r="D639" s="15" t="s">
        <v>2249</v>
      </c>
      <c r="E639" s="34">
        <v>5495</v>
      </c>
      <c r="F639" s="34">
        <v>5495</v>
      </c>
      <c r="G639" s="34">
        <f>+E639-F639</f>
        <v>0</v>
      </c>
      <c r="H639" s="56"/>
      <c r="I639" s="56"/>
      <c r="J639" s="56"/>
      <c r="K639" s="56"/>
    </row>
    <row r="640" spans="1:11" s="57" customFormat="1" ht="12.75">
      <c r="A640" s="15" t="s">
        <v>1151</v>
      </c>
      <c r="B640" s="15" t="s">
        <v>2628</v>
      </c>
      <c r="C640" s="15" t="s">
        <v>4582</v>
      </c>
      <c r="D640" s="15" t="s">
        <v>2250</v>
      </c>
      <c r="E640" s="16">
        <v>3698</v>
      </c>
      <c r="F640" s="16">
        <v>3698</v>
      </c>
      <c r="G640" s="18">
        <v>0</v>
      </c>
      <c r="H640" s="56"/>
      <c r="I640" s="56"/>
      <c r="J640" s="56"/>
      <c r="K640" s="56"/>
    </row>
    <row r="641" spans="1:11" s="57" customFormat="1" ht="12.75">
      <c r="A641" s="15" t="s">
        <v>1151</v>
      </c>
      <c r="B641" s="15" t="s">
        <v>2636</v>
      </c>
      <c r="C641" s="15" t="s">
        <v>3485</v>
      </c>
      <c r="D641" s="15" t="s">
        <v>2256</v>
      </c>
      <c r="E641" s="16">
        <v>186445.51</v>
      </c>
      <c r="F641" s="16">
        <v>186445.51</v>
      </c>
      <c r="G641" s="18">
        <v>0</v>
      </c>
      <c r="H641" s="56"/>
      <c r="I641" s="56"/>
      <c r="J641" s="56"/>
      <c r="K641" s="56"/>
    </row>
    <row r="642" spans="1:11" s="57" customFormat="1" ht="12.75">
      <c r="A642" s="15" t="s">
        <v>1151</v>
      </c>
      <c r="B642" s="14" t="s">
        <v>1212</v>
      </c>
      <c r="C642" s="15" t="s">
        <v>3488</v>
      </c>
      <c r="D642" s="15" t="s">
        <v>2258</v>
      </c>
      <c r="E642" s="16">
        <v>2641.06</v>
      </c>
      <c r="F642" s="16">
        <v>2641.06</v>
      </c>
      <c r="G642" s="18">
        <v>0</v>
      </c>
      <c r="H642" s="56"/>
      <c r="I642" s="56"/>
      <c r="J642" s="56"/>
      <c r="K642" s="56"/>
    </row>
    <row r="643" spans="1:11" s="57" customFormat="1" ht="12.75">
      <c r="A643" s="15" t="s">
        <v>1151</v>
      </c>
      <c r="B643" s="14" t="s">
        <v>1212</v>
      </c>
      <c r="C643" s="15" t="s">
        <v>3490</v>
      </c>
      <c r="D643" s="15" t="s">
        <v>2259</v>
      </c>
      <c r="E643" s="16">
        <v>179867.68</v>
      </c>
      <c r="F643" s="16">
        <v>179867.68</v>
      </c>
      <c r="G643" s="18">
        <v>0</v>
      </c>
      <c r="H643" s="56"/>
      <c r="I643" s="56"/>
      <c r="J643" s="56"/>
      <c r="K643" s="56"/>
    </row>
    <row r="644" spans="1:11" s="57" customFormat="1" ht="12.75">
      <c r="A644" s="15" t="s">
        <v>1151</v>
      </c>
      <c r="B644" s="15" t="s">
        <v>2642</v>
      </c>
      <c r="C644" s="15" t="s">
        <v>4594</v>
      </c>
      <c r="D644" s="15" t="s">
        <v>2261</v>
      </c>
      <c r="E644" s="16">
        <v>45000</v>
      </c>
      <c r="F644" s="16">
        <v>45000</v>
      </c>
      <c r="G644" s="18">
        <v>0</v>
      </c>
      <c r="H644" s="56"/>
      <c r="I644" s="56"/>
      <c r="J644" s="56"/>
      <c r="K644" s="56"/>
    </row>
    <row r="645" spans="1:11" s="57" customFormat="1" ht="12.75">
      <c r="A645" s="15" t="s">
        <v>1151</v>
      </c>
      <c r="B645" s="14" t="s">
        <v>1212</v>
      </c>
      <c r="C645" s="15" t="s">
        <v>4626</v>
      </c>
      <c r="D645" s="15" t="s">
        <v>2274</v>
      </c>
      <c r="E645" s="16">
        <v>16130.66</v>
      </c>
      <c r="F645" s="16">
        <v>16130.66</v>
      </c>
      <c r="G645" s="18">
        <v>0</v>
      </c>
      <c r="H645" s="56"/>
      <c r="I645" s="56"/>
      <c r="J645" s="56"/>
      <c r="K645" s="56"/>
    </row>
    <row r="646" spans="1:11" s="57" customFormat="1" ht="12.75">
      <c r="A646" s="15" t="s">
        <v>1151</v>
      </c>
      <c r="B646" s="15" t="s">
        <v>1303</v>
      </c>
      <c r="C646" s="15" t="s">
        <v>4644</v>
      </c>
      <c r="D646" s="15" t="s">
        <v>2280</v>
      </c>
      <c r="E646" s="16">
        <v>12525</v>
      </c>
      <c r="F646" s="16">
        <v>12525</v>
      </c>
      <c r="G646" s="18">
        <v>0</v>
      </c>
      <c r="H646" s="56"/>
      <c r="I646" s="56"/>
      <c r="J646" s="56"/>
      <c r="K646" s="56"/>
    </row>
    <row r="647" spans="1:11" s="57" customFormat="1" ht="12.75">
      <c r="A647" s="15" t="s">
        <v>1151</v>
      </c>
      <c r="B647" s="14" t="s">
        <v>1212</v>
      </c>
      <c r="C647" s="15" t="s">
        <v>3498</v>
      </c>
      <c r="D647" s="15" t="s">
        <v>2284</v>
      </c>
      <c r="E647" s="16">
        <v>20660.44</v>
      </c>
      <c r="F647" s="16">
        <v>20660.44</v>
      </c>
      <c r="G647" s="18">
        <v>0</v>
      </c>
      <c r="H647" s="56"/>
      <c r="I647" s="56"/>
      <c r="J647" s="56"/>
      <c r="K647" s="56"/>
    </row>
    <row r="648" spans="1:11" s="57" customFormat="1" ht="12.75">
      <c r="A648" s="15" t="s">
        <v>1151</v>
      </c>
      <c r="B648" s="14" t="s">
        <v>1212</v>
      </c>
      <c r="C648" s="15" t="s">
        <v>4652</v>
      </c>
      <c r="D648" s="15" t="s">
        <v>2285</v>
      </c>
      <c r="E648" s="16">
        <v>6000</v>
      </c>
      <c r="F648" s="16">
        <v>6000</v>
      </c>
      <c r="G648" s="18">
        <v>0</v>
      </c>
      <c r="H648" s="56"/>
      <c r="I648" s="56"/>
      <c r="J648" s="56"/>
      <c r="K648" s="56"/>
    </row>
    <row r="649" spans="1:11" s="57" customFormat="1" ht="12.75">
      <c r="A649" s="15" t="s">
        <v>1151</v>
      </c>
      <c r="B649" s="14" t="s">
        <v>1212</v>
      </c>
      <c r="C649" s="15" t="s">
        <v>4653</v>
      </c>
      <c r="D649" s="15" t="s">
        <v>2286</v>
      </c>
      <c r="E649" s="16">
        <v>27648.45</v>
      </c>
      <c r="F649" s="16">
        <v>27648.45</v>
      </c>
      <c r="G649" s="18">
        <v>0</v>
      </c>
      <c r="H649" s="56"/>
      <c r="I649" s="56"/>
      <c r="J649" s="56"/>
      <c r="K649" s="56"/>
    </row>
    <row r="650" spans="1:11" s="57" customFormat="1" ht="12.75">
      <c r="A650" s="15" t="s">
        <v>1151</v>
      </c>
      <c r="B650" s="14" t="s">
        <v>1212</v>
      </c>
      <c r="C650" s="15" t="s">
        <v>4661</v>
      </c>
      <c r="D650" s="15" t="s">
        <v>2287</v>
      </c>
      <c r="E650" s="16">
        <v>4000</v>
      </c>
      <c r="F650" s="16">
        <v>4000</v>
      </c>
      <c r="G650" s="18">
        <v>0</v>
      </c>
      <c r="H650" s="56"/>
      <c r="I650" s="56"/>
      <c r="J650" s="56"/>
      <c r="K650" s="56"/>
    </row>
    <row r="651" spans="1:11" s="57" customFormat="1" ht="12.75">
      <c r="A651" s="15" t="s">
        <v>1151</v>
      </c>
      <c r="B651" s="14" t="s">
        <v>1212</v>
      </c>
      <c r="C651" s="15" t="s">
        <v>3683</v>
      </c>
      <c r="D651" s="15" t="s">
        <v>2288</v>
      </c>
      <c r="E651" s="16">
        <v>8037.2</v>
      </c>
      <c r="F651" s="16">
        <v>8037.2</v>
      </c>
      <c r="G651" s="18">
        <v>0</v>
      </c>
      <c r="H651" s="56"/>
      <c r="I651" s="56"/>
      <c r="J651" s="56"/>
      <c r="K651" s="56"/>
    </row>
    <row r="652" spans="1:11" s="57" customFormat="1" ht="12.75">
      <c r="A652" s="15" t="s">
        <v>1151</v>
      </c>
      <c r="B652" s="14" t="s">
        <v>1212</v>
      </c>
      <c r="C652" s="15" t="s">
        <v>3556</v>
      </c>
      <c r="D652" s="15" t="s">
        <v>2289</v>
      </c>
      <c r="E652" s="16">
        <v>5000</v>
      </c>
      <c r="F652" s="16">
        <v>5000</v>
      </c>
      <c r="G652" s="18">
        <v>0</v>
      </c>
      <c r="H652" s="56"/>
      <c r="I652" s="56"/>
      <c r="J652" s="56"/>
      <c r="K652" s="56"/>
    </row>
    <row r="653" spans="1:11" s="57" customFormat="1" ht="12.75">
      <c r="A653" s="15" t="s">
        <v>1151</v>
      </c>
      <c r="B653" s="14" t="s">
        <v>1212</v>
      </c>
      <c r="C653" s="15" t="s">
        <v>3563</v>
      </c>
      <c r="D653" s="15" t="s">
        <v>2290</v>
      </c>
      <c r="E653" s="16">
        <v>2000</v>
      </c>
      <c r="F653" s="16">
        <v>2000</v>
      </c>
      <c r="G653" s="18">
        <v>0</v>
      </c>
      <c r="H653" s="56"/>
      <c r="I653" s="56"/>
      <c r="J653" s="56"/>
      <c r="K653" s="56"/>
    </row>
    <row r="654" spans="1:11" s="57" customFormat="1" ht="12.75">
      <c r="A654" s="15" t="s">
        <v>1151</v>
      </c>
      <c r="B654" s="14" t="s">
        <v>1212</v>
      </c>
      <c r="C654" s="15" t="s">
        <v>3566</v>
      </c>
      <c r="D654" s="15" t="s">
        <v>2291</v>
      </c>
      <c r="E654" s="16">
        <v>5000</v>
      </c>
      <c r="F654" s="16">
        <v>5000</v>
      </c>
      <c r="G654" s="18">
        <v>0</v>
      </c>
      <c r="H654" s="56"/>
      <c r="I654" s="56"/>
      <c r="J654" s="56"/>
      <c r="K654" s="56"/>
    </row>
    <row r="655" spans="1:11" s="57" customFormat="1" ht="12.75">
      <c r="A655" s="15" t="s">
        <v>1151</v>
      </c>
      <c r="B655" s="14" t="s">
        <v>1212</v>
      </c>
      <c r="C655" s="15" t="s">
        <v>4669</v>
      </c>
      <c r="D655" s="15" t="s">
        <v>2292</v>
      </c>
      <c r="E655" s="16">
        <v>8500</v>
      </c>
      <c r="F655" s="16">
        <v>8500</v>
      </c>
      <c r="G655" s="18">
        <v>0</v>
      </c>
      <c r="H655" s="56"/>
      <c r="I655" s="56"/>
      <c r="J655" s="56"/>
      <c r="K655" s="56"/>
    </row>
    <row r="656" spans="1:11" s="57" customFormat="1" ht="12.75">
      <c r="A656" s="15" t="s">
        <v>1151</v>
      </c>
      <c r="B656" s="14" t="s">
        <v>1212</v>
      </c>
      <c r="C656" s="15" t="s">
        <v>4671</v>
      </c>
      <c r="D656" s="15" t="s">
        <v>2293</v>
      </c>
      <c r="E656" s="16">
        <v>52100</v>
      </c>
      <c r="F656" s="16">
        <v>52100</v>
      </c>
      <c r="G656" s="18">
        <v>0</v>
      </c>
      <c r="H656" s="56"/>
      <c r="I656" s="56"/>
      <c r="J656" s="56"/>
      <c r="K656" s="56"/>
    </row>
    <row r="657" spans="1:11" s="57" customFormat="1" ht="12.75">
      <c r="A657" s="15" t="s">
        <v>1151</v>
      </c>
      <c r="B657" s="14" t="s">
        <v>1212</v>
      </c>
      <c r="C657" s="15" t="s">
        <v>3570</v>
      </c>
      <c r="D657" s="15" t="s">
        <v>2294</v>
      </c>
      <c r="E657" s="16">
        <v>22500</v>
      </c>
      <c r="F657" s="16">
        <v>22500</v>
      </c>
      <c r="G657" s="18">
        <v>0</v>
      </c>
      <c r="H657" s="56"/>
      <c r="I657" s="56"/>
      <c r="J657" s="56"/>
      <c r="K657" s="56"/>
    </row>
    <row r="658" spans="1:11" s="57" customFormat="1" ht="12.75">
      <c r="A658" s="15" t="s">
        <v>1151</v>
      </c>
      <c r="B658" s="14" t="s">
        <v>1212</v>
      </c>
      <c r="C658" s="15" t="s">
        <v>1990</v>
      </c>
      <c r="D658" s="15" t="s">
        <v>2295</v>
      </c>
      <c r="E658" s="16">
        <v>7700</v>
      </c>
      <c r="F658" s="16">
        <v>7700</v>
      </c>
      <c r="G658" s="18">
        <v>0</v>
      </c>
      <c r="H658" s="56"/>
      <c r="I658" s="56"/>
      <c r="J658" s="56"/>
      <c r="K658" s="56"/>
    </row>
    <row r="659" spans="1:11" s="57" customFormat="1" ht="12.75">
      <c r="A659" s="15" t="s">
        <v>1151</v>
      </c>
      <c r="B659" s="14" t="s">
        <v>1212</v>
      </c>
      <c r="C659" s="15" t="s">
        <v>4673</v>
      </c>
      <c r="D659" s="15" t="s">
        <v>2296</v>
      </c>
      <c r="E659" s="16">
        <v>11000</v>
      </c>
      <c r="F659" s="16">
        <v>11000</v>
      </c>
      <c r="G659" s="18">
        <v>0</v>
      </c>
      <c r="H659" s="56"/>
      <c r="I659" s="56"/>
      <c r="J659" s="56"/>
      <c r="K659" s="56"/>
    </row>
    <row r="660" spans="1:11" s="57" customFormat="1" ht="12.75">
      <c r="A660" s="15" t="s">
        <v>1151</v>
      </c>
      <c r="B660" s="14" t="s">
        <v>1212</v>
      </c>
      <c r="C660" s="15" t="s">
        <v>3691</v>
      </c>
      <c r="D660" s="15" t="s">
        <v>2297</v>
      </c>
      <c r="E660" s="16">
        <v>4000</v>
      </c>
      <c r="F660" s="16">
        <v>4000</v>
      </c>
      <c r="G660" s="18">
        <v>0</v>
      </c>
      <c r="H660" s="56"/>
      <c r="I660" s="56"/>
      <c r="J660" s="56"/>
      <c r="K660" s="56"/>
    </row>
    <row r="661" spans="1:11" s="57" customFormat="1" ht="12.75">
      <c r="A661" s="15" t="s">
        <v>1151</v>
      </c>
      <c r="B661" s="14" t="s">
        <v>1212</v>
      </c>
      <c r="C661" s="15" t="s">
        <v>4675</v>
      </c>
      <c r="D661" s="15" t="s">
        <v>2298</v>
      </c>
      <c r="E661" s="16">
        <v>19750</v>
      </c>
      <c r="F661" s="16">
        <v>19750</v>
      </c>
      <c r="G661" s="18">
        <v>0</v>
      </c>
      <c r="H661" s="56"/>
      <c r="I661" s="56"/>
      <c r="J661" s="56"/>
      <c r="K661" s="56"/>
    </row>
    <row r="662" spans="1:11" s="57" customFormat="1" ht="12.75">
      <c r="A662" s="15" t="s">
        <v>1151</v>
      </c>
      <c r="B662" s="14" t="s">
        <v>1212</v>
      </c>
      <c r="C662" s="15" t="s">
        <v>3693</v>
      </c>
      <c r="D662" s="15" t="s">
        <v>2299</v>
      </c>
      <c r="E662" s="16">
        <v>10000</v>
      </c>
      <c r="F662" s="16">
        <v>10000</v>
      </c>
      <c r="G662" s="18">
        <v>0</v>
      </c>
      <c r="H662" s="56"/>
      <c r="I662" s="56"/>
      <c r="J662" s="56"/>
      <c r="K662" s="56"/>
    </row>
    <row r="663" spans="1:11" s="57" customFormat="1" ht="12.75">
      <c r="A663" s="15" t="s">
        <v>1151</v>
      </c>
      <c r="B663" s="14" t="s">
        <v>1212</v>
      </c>
      <c r="C663" s="15" t="s">
        <v>4677</v>
      </c>
      <c r="D663" s="15" t="s">
        <v>2300</v>
      </c>
      <c r="E663" s="16">
        <v>5000</v>
      </c>
      <c r="F663" s="16">
        <v>5000</v>
      </c>
      <c r="G663" s="18">
        <v>0</v>
      </c>
      <c r="H663" s="56"/>
      <c r="I663" s="56"/>
      <c r="J663" s="56"/>
      <c r="K663" s="56"/>
    </row>
    <row r="664" spans="1:11" s="57" customFormat="1" ht="12.75">
      <c r="A664" s="15" t="s">
        <v>1151</v>
      </c>
      <c r="B664" s="14" t="s">
        <v>1212</v>
      </c>
      <c r="C664" s="15" t="s">
        <v>4679</v>
      </c>
      <c r="D664" s="15" t="s">
        <v>2301</v>
      </c>
      <c r="E664" s="16">
        <v>1500</v>
      </c>
      <c r="F664" s="16">
        <v>1500</v>
      </c>
      <c r="G664" s="18">
        <v>0</v>
      </c>
      <c r="H664" s="56"/>
      <c r="I664" s="56"/>
      <c r="J664" s="56"/>
      <c r="K664" s="56"/>
    </row>
    <row r="665" spans="1:11" s="57" customFormat="1" ht="12.75">
      <c r="A665" s="15" t="s">
        <v>1151</v>
      </c>
      <c r="B665" s="14" t="s">
        <v>1212</v>
      </c>
      <c r="C665" s="15" t="s">
        <v>4681</v>
      </c>
      <c r="D665" s="15" t="s">
        <v>2302</v>
      </c>
      <c r="E665" s="16">
        <v>4000</v>
      </c>
      <c r="F665" s="16">
        <v>4000</v>
      </c>
      <c r="G665" s="18">
        <v>0</v>
      </c>
      <c r="H665" s="56"/>
      <c r="I665" s="56"/>
      <c r="J665" s="56"/>
      <c r="K665" s="56"/>
    </row>
    <row r="666" spans="1:11" s="57" customFormat="1" ht="12.75">
      <c r="A666" s="15"/>
      <c r="B666" s="15"/>
      <c r="C666" s="15"/>
      <c r="D666" s="21" t="s">
        <v>3886</v>
      </c>
      <c r="E666" s="50">
        <f>SUM(E639:E665)</f>
        <v>676199</v>
      </c>
      <c r="F666" s="50">
        <f>SUM(F639:F665)</f>
        <v>676199</v>
      </c>
      <c r="G666" s="50">
        <f>SUM(G639:G665)</f>
        <v>0</v>
      </c>
      <c r="H666" s="56"/>
      <c r="I666" s="56"/>
      <c r="J666" s="56"/>
      <c r="K666" s="56"/>
    </row>
    <row r="667" spans="1:11" s="57" customFormat="1" ht="12.75">
      <c r="A667" s="15" t="s">
        <v>1138</v>
      </c>
      <c r="B667" s="15" t="s">
        <v>2528</v>
      </c>
      <c r="C667" s="15" t="s">
        <v>4579</v>
      </c>
      <c r="D667" s="15" t="s">
        <v>4639</v>
      </c>
      <c r="E667" s="34">
        <v>6000</v>
      </c>
      <c r="F667" s="34">
        <v>6000</v>
      </c>
      <c r="G667" s="34">
        <f>+E667-F667</f>
        <v>0</v>
      </c>
      <c r="H667" s="56"/>
      <c r="I667" s="56"/>
      <c r="J667" s="56"/>
      <c r="K667" s="56"/>
    </row>
    <row r="668" spans="1:11" s="57" customFormat="1" ht="12.75">
      <c r="A668" s="15" t="s">
        <v>1138</v>
      </c>
      <c r="B668" s="14" t="s">
        <v>1212</v>
      </c>
      <c r="C668" s="15" t="s">
        <v>4586</v>
      </c>
      <c r="D668" s="15" t="s">
        <v>2306</v>
      </c>
      <c r="E668" s="16">
        <v>2000</v>
      </c>
      <c r="F668" s="16">
        <v>2000</v>
      </c>
      <c r="G668" s="18">
        <v>0</v>
      </c>
      <c r="H668" s="56"/>
      <c r="I668" s="56"/>
      <c r="J668" s="56"/>
      <c r="K668" s="56"/>
    </row>
    <row r="669" spans="1:11" s="57" customFormat="1" ht="12.75">
      <c r="A669" s="15" t="s">
        <v>1138</v>
      </c>
      <c r="B669" s="14" t="s">
        <v>1212</v>
      </c>
      <c r="C669" s="15" t="s">
        <v>3509</v>
      </c>
      <c r="D669" s="15" t="s">
        <v>2307</v>
      </c>
      <c r="E669" s="16">
        <v>1200</v>
      </c>
      <c r="F669" s="16">
        <v>1200</v>
      </c>
      <c r="G669" s="18">
        <v>0</v>
      </c>
      <c r="H669" s="56"/>
      <c r="I669" s="56"/>
      <c r="J669" s="56"/>
      <c r="K669" s="56"/>
    </row>
    <row r="670" spans="1:11" s="57" customFormat="1" ht="12.75">
      <c r="A670" s="15" t="s">
        <v>1138</v>
      </c>
      <c r="B670" s="15" t="s">
        <v>2640</v>
      </c>
      <c r="C670" s="15" t="s">
        <v>3490</v>
      </c>
      <c r="D670" s="15" t="s">
        <v>2312</v>
      </c>
      <c r="E670" s="16">
        <v>342.1</v>
      </c>
      <c r="F670" s="16">
        <v>342.1</v>
      </c>
      <c r="G670" s="18">
        <v>0</v>
      </c>
      <c r="H670" s="56"/>
      <c r="I670" s="56"/>
      <c r="J670" s="56"/>
      <c r="K670" s="56"/>
    </row>
    <row r="671" spans="1:11" s="57" customFormat="1" ht="12.75">
      <c r="A671" s="15" t="s">
        <v>1138</v>
      </c>
      <c r="B671" s="14" t="s">
        <v>1212</v>
      </c>
      <c r="C671" s="15" t="s">
        <v>4638</v>
      </c>
      <c r="D671" s="15" t="s">
        <v>2315</v>
      </c>
      <c r="E671" s="16">
        <v>14736.75</v>
      </c>
      <c r="F671" s="16">
        <v>14736.75</v>
      </c>
      <c r="G671" s="18">
        <v>0</v>
      </c>
      <c r="H671" s="56"/>
      <c r="I671" s="56"/>
      <c r="J671" s="56"/>
      <c r="K671" s="56"/>
    </row>
    <row r="672" spans="1:11" s="57" customFormat="1" ht="12.75">
      <c r="A672" s="15" t="s">
        <v>1138</v>
      </c>
      <c r="B672" s="15" t="s">
        <v>1276</v>
      </c>
      <c r="C672" s="15" t="s">
        <v>4640</v>
      </c>
      <c r="D672" s="15" t="s">
        <v>2316</v>
      </c>
      <c r="E672" s="16">
        <v>21000</v>
      </c>
      <c r="F672" s="18">
        <v>0</v>
      </c>
      <c r="G672" s="16">
        <f>+E672-F672</f>
        <v>21000</v>
      </c>
      <c r="H672" s="56"/>
      <c r="I672" s="56"/>
      <c r="J672" s="56"/>
      <c r="K672" s="56"/>
    </row>
    <row r="673" spans="1:11" s="57" customFormat="1" ht="12.75">
      <c r="A673" s="15" t="s">
        <v>1138</v>
      </c>
      <c r="B673" s="14" t="s">
        <v>1212</v>
      </c>
      <c r="C673" s="15" t="s">
        <v>4642</v>
      </c>
      <c r="D673" s="15" t="s">
        <v>2317</v>
      </c>
      <c r="E673" s="16">
        <v>6000</v>
      </c>
      <c r="F673" s="16">
        <v>6000</v>
      </c>
      <c r="G673" s="18">
        <v>0</v>
      </c>
      <c r="H673" s="56"/>
      <c r="I673" s="56"/>
      <c r="J673" s="56"/>
      <c r="K673" s="56"/>
    </row>
    <row r="674" spans="1:11" s="57" customFormat="1" ht="12.75">
      <c r="A674" s="15" t="s">
        <v>1138</v>
      </c>
      <c r="B674" s="14" t="s">
        <v>1212</v>
      </c>
      <c r="C674" s="15" t="s">
        <v>3549</v>
      </c>
      <c r="D674" s="15" t="s">
        <v>2318</v>
      </c>
      <c r="E674" s="16">
        <v>6000</v>
      </c>
      <c r="F674" s="16">
        <v>6000</v>
      </c>
      <c r="G674" s="18">
        <v>0</v>
      </c>
      <c r="H674" s="56"/>
      <c r="I674" s="56"/>
      <c r="J674" s="56"/>
      <c r="K674" s="56"/>
    </row>
    <row r="675" spans="1:11" s="57" customFormat="1" ht="12.75">
      <c r="A675" s="15" t="s">
        <v>1138</v>
      </c>
      <c r="B675" s="14" t="s">
        <v>1212</v>
      </c>
      <c r="C675" s="15" t="s">
        <v>4646</v>
      </c>
      <c r="D675" s="15" t="s">
        <v>2319</v>
      </c>
      <c r="E675" s="16">
        <v>6246.2</v>
      </c>
      <c r="F675" s="16">
        <v>6246.2</v>
      </c>
      <c r="G675" s="18">
        <v>0</v>
      </c>
      <c r="H675" s="56"/>
      <c r="I675" s="56"/>
      <c r="J675" s="56"/>
      <c r="K675" s="56"/>
    </row>
    <row r="676" spans="1:11" s="57" customFormat="1" ht="12.75">
      <c r="A676" s="15" t="s">
        <v>1138</v>
      </c>
      <c r="B676" s="14" t="s">
        <v>1212</v>
      </c>
      <c r="C676" s="15" t="s">
        <v>3550</v>
      </c>
      <c r="D676" s="15" t="s">
        <v>2320</v>
      </c>
      <c r="E676" s="16">
        <v>15145.58</v>
      </c>
      <c r="F676" s="16">
        <v>15145.58</v>
      </c>
      <c r="G676" s="18">
        <v>0</v>
      </c>
      <c r="H676" s="56"/>
      <c r="I676" s="56"/>
      <c r="J676" s="56"/>
      <c r="K676" s="56"/>
    </row>
    <row r="677" spans="1:11" s="57" customFormat="1" ht="12.75">
      <c r="A677" s="15" t="s">
        <v>1138</v>
      </c>
      <c r="B677" s="14" t="s">
        <v>1212</v>
      </c>
      <c r="C677" s="15" t="s">
        <v>4648</v>
      </c>
      <c r="D677" s="15" t="s">
        <v>2321</v>
      </c>
      <c r="E677" s="16">
        <v>6000</v>
      </c>
      <c r="F677" s="16">
        <v>6000</v>
      </c>
      <c r="G677" s="18">
        <v>0</v>
      </c>
      <c r="H677" s="56"/>
      <c r="I677" s="56"/>
      <c r="J677" s="56"/>
      <c r="K677" s="56"/>
    </row>
    <row r="678" spans="1:11" s="57" customFormat="1" ht="12.75">
      <c r="A678" s="15" t="s">
        <v>1138</v>
      </c>
      <c r="B678" s="14" t="s">
        <v>1212</v>
      </c>
      <c r="C678" s="15" t="s">
        <v>3675</v>
      </c>
      <c r="D678" s="15" t="s">
        <v>2322</v>
      </c>
      <c r="E678" s="16">
        <v>18807.75</v>
      </c>
      <c r="F678" s="16">
        <v>18807.75</v>
      </c>
      <c r="G678" s="18">
        <v>0</v>
      </c>
      <c r="H678" s="56"/>
      <c r="I678" s="56"/>
      <c r="J678" s="56"/>
      <c r="K678" s="56"/>
    </row>
    <row r="679" spans="1:11" s="57" customFormat="1" ht="12.75">
      <c r="A679" s="15" t="s">
        <v>1138</v>
      </c>
      <c r="B679" s="14" t="s">
        <v>1212</v>
      </c>
      <c r="C679" s="15" t="s">
        <v>3498</v>
      </c>
      <c r="D679" s="15" t="s">
        <v>2323</v>
      </c>
      <c r="E679" s="16">
        <v>6000</v>
      </c>
      <c r="F679" s="16">
        <v>6000</v>
      </c>
      <c r="G679" s="18">
        <v>0</v>
      </c>
      <c r="H679" s="56"/>
      <c r="I679" s="56"/>
      <c r="J679" s="56"/>
      <c r="K679" s="56"/>
    </row>
    <row r="680" spans="1:11" s="57" customFormat="1" ht="12.75">
      <c r="A680" s="15"/>
      <c r="B680" s="15"/>
      <c r="C680" s="15"/>
      <c r="D680" s="21" t="s">
        <v>3886</v>
      </c>
      <c r="E680" s="50">
        <f>SUM(E667:E679)</f>
        <v>109478.37999999999</v>
      </c>
      <c r="F680" s="50">
        <f>SUM(F667:F679)</f>
        <v>88478.38</v>
      </c>
      <c r="G680" s="50">
        <f>SUM(G667:G679)</f>
        <v>21000</v>
      </c>
      <c r="H680" s="56"/>
      <c r="I680" s="56"/>
      <c r="J680" s="56"/>
      <c r="K680" s="56"/>
    </row>
    <row r="681" spans="1:11" s="57" customFormat="1" ht="12.75">
      <c r="A681" s="15" t="s">
        <v>1139</v>
      </c>
      <c r="B681" s="15" t="s">
        <v>2526</v>
      </c>
      <c r="C681" s="15" t="s">
        <v>3464</v>
      </c>
      <c r="D681" s="15" t="s">
        <v>2324</v>
      </c>
      <c r="E681" s="34">
        <v>338.35</v>
      </c>
      <c r="F681" s="34">
        <v>338.35</v>
      </c>
      <c r="G681" s="34">
        <f>+E681-F681</f>
        <v>0</v>
      </c>
      <c r="H681" s="56"/>
      <c r="I681" s="56"/>
      <c r="J681" s="56"/>
      <c r="K681" s="56"/>
    </row>
    <row r="682" spans="1:11" s="57" customFormat="1" ht="12.75">
      <c r="A682" s="15" t="s">
        <v>1139</v>
      </c>
      <c r="B682" s="15" t="s">
        <v>2634</v>
      </c>
      <c r="C682" s="15" t="s">
        <v>4588</v>
      </c>
      <c r="D682" s="15" t="s">
        <v>2332</v>
      </c>
      <c r="E682" s="16">
        <v>0.45</v>
      </c>
      <c r="F682" s="16">
        <v>0.45</v>
      </c>
      <c r="G682" s="18">
        <v>0</v>
      </c>
      <c r="H682" s="56"/>
      <c r="I682" s="56"/>
      <c r="J682" s="56"/>
      <c r="K682" s="56"/>
    </row>
    <row r="683" spans="1:11" s="57" customFormat="1" ht="12.75">
      <c r="A683" s="15" t="s">
        <v>1139</v>
      </c>
      <c r="B683" s="14" t="s">
        <v>1212</v>
      </c>
      <c r="C683" s="15" t="s">
        <v>4603</v>
      </c>
      <c r="D683" s="15" t="s">
        <v>2338</v>
      </c>
      <c r="E683" s="16">
        <v>56347.6</v>
      </c>
      <c r="F683" s="16">
        <v>56347.6</v>
      </c>
      <c r="G683" s="18">
        <v>0</v>
      </c>
      <c r="H683" s="56"/>
      <c r="I683" s="56"/>
      <c r="J683" s="56"/>
      <c r="K683" s="56"/>
    </row>
    <row r="684" spans="1:11" s="57" customFormat="1" ht="12.75">
      <c r="A684" s="15" t="s">
        <v>1139</v>
      </c>
      <c r="B684" s="14" t="s">
        <v>1212</v>
      </c>
      <c r="C684" s="15" t="s">
        <v>4630</v>
      </c>
      <c r="D684" s="15" t="s">
        <v>2348</v>
      </c>
      <c r="E684" s="16">
        <v>1242.76</v>
      </c>
      <c r="F684" s="16">
        <v>1242.76</v>
      </c>
      <c r="G684" s="18">
        <v>0</v>
      </c>
      <c r="H684" s="56"/>
      <c r="I684" s="56"/>
      <c r="J684" s="56"/>
      <c r="K684" s="56"/>
    </row>
    <row r="685" spans="1:11" s="57" customFormat="1" ht="12.75">
      <c r="A685" s="15" t="s">
        <v>1139</v>
      </c>
      <c r="B685" s="14" t="s">
        <v>1212</v>
      </c>
      <c r="C685" s="15" t="s">
        <v>4653</v>
      </c>
      <c r="D685" s="15" t="s">
        <v>2349</v>
      </c>
      <c r="E685" s="16">
        <v>6823.28</v>
      </c>
      <c r="F685" s="16">
        <v>6823.28</v>
      </c>
      <c r="G685" s="18">
        <v>0</v>
      </c>
      <c r="H685" s="56"/>
      <c r="I685" s="56"/>
      <c r="J685" s="56"/>
      <c r="K685" s="56"/>
    </row>
    <row r="686" spans="1:11" s="57" customFormat="1" ht="12.75">
      <c r="A686" s="15" t="s">
        <v>1139</v>
      </c>
      <c r="B686" s="14" t="s">
        <v>1212</v>
      </c>
      <c r="C686" s="15" t="s">
        <v>4655</v>
      </c>
      <c r="D686" s="15" t="s">
        <v>2350</v>
      </c>
      <c r="E686" s="16">
        <v>391.38</v>
      </c>
      <c r="F686" s="16">
        <v>391.38</v>
      </c>
      <c r="G686" s="18">
        <v>0</v>
      </c>
      <c r="H686" s="56"/>
      <c r="I686" s="56"/>
      <c r="J686" s="56"/>
      <c r="K686" s="56"/>
    </row>
    <row r="687" spans="1:11" s="57" customFormat="1" ht="12.75">
      <c r="A687" s="15" t="s">
        <v>1139</v>
      </c>
      <c r="B687" s="14" t="s">
        <v>1212</v>
      </c>
      <c r="C687" s="15" t="s">
        <v>4663</v>
      </c>
      <c r="D687" s="15" t="s">
        <v>2351</v>
      </c>
      <c r="E687" s="16">
        <v>6712.57</v>
      </c>
      <c r="F687" s="16">
        <v>6712.57</v>
      </c>
      <c r="G687" s="18">
        <v>0</v>
      </c>
      <c r="H687" s="56"/>
      <c r="I687" s="56"/>
      <c r="J687" s="56"/>
      <c r="K687" s="56"/>
    </row>
    <row r="688" spans="1:11" s="57" customFormat="1" ht="12.75">
      <c r="A688" s="15" t="s">
        <v>1139</v>
      </c>
      <c r="B688" s="14" t="s">
        <v>1212</v>
      </c>
      <c r="C688" s="15" t="s">
        <v>3683</v>
      </c>
      <c r="D688" s="15" t="s">
        <v>2352</v>
      </c>
      <c r="E688" s="16">
        <v>2238.99</v>
      </c>
      <c r="F688" s="16">
        <v>2238.99</v>
      </c>
      <c r="G688" s="18">
        <v>0</v>
      </c>
      <c r="H688" s="56"/>
      <c r="I688" s="56"/>
      <c r="J688" s="56"/>
      <c r="K688" s="56"/>
    </row>
    <row r="689" spans="1:11" s="57" customFormat="1" ht="12.75">
      <c r="A689" s="15" t="s">
        <v>1139</v>
      </c>
      <c r="B689" s="14" t="s">
        <v>1212</v>
      </c>
      <c r="C689" s="15" t="s">
        <v>3685</v>
      </c>
      <c r="D689" s="15" t="s">
        <v>2353</v>
      </c>
      <c r="E689" s="16">
        <v>805</v>
      </c>
      <c r="F689" s="16">
        <v>805</v>
      </c>
      <c r="G689" s="18">
        <v>0</v>
      </c>
      <c r="H689" s="56"/>
      <c r="I689" s="56"/>
      <c r="J689" s="56"/>
      <c r="K689" s="56"/>
    </row>
    <row r="690" spans="1:11" s="57" customFormat="1" ht="12.75">
      <c r="A690" s="15" t="s">
        <v>1139</v>
      </c>
      <c r="B690" s="14" t="s">
        <v>1212</v>
      </c>
      <c r="C690" s="15" t="s">
        <v>3686</v>
      </c>
      <c r="D690" s="15" t="s">
        <v>2354</v>
      </c>
      <c r="E690" s="16">
        <v>67.5</v>
      </c>
      <c r="F690" s="16">
        <v>67.5</v>
      </c>
      <c r="G690" s="18">
        <v>0</v>
      </c>
      <c r="H690" s="56"/>
      <c r="I690" s="56"/>
      <c r="J690" s="56"/>
      <c r="K690" s="56"/>
    </row>
    <row r="691" spans="1:11" s="57" customFormat="1" ht="12.75">
      <c r="A691" s="15" t="s">
        <v>1139</v>
      </c>
      <c r="B691" s="14" t="s">
        <v>1212</v>
      </c>
      <c r="C691" s="15" t="s">
        <v>3687</v>
      </c>
      <c r="D691" s="15" t="s">
        <v>2355</v>
      </c>
      <c r="E691" s="16">
        <v>261.95</v>
      </c>
      <c r="F691" s="16">
        <v>261.95</v>
      </c>
      <c r="G691" s="18">
        <v>0</v>
      </c>
      <c r="H691" s="56"/>
      <c r="I691" s="56"/>
      <c r="J691" s="56"/>
      <c r="K691" s="56"/>
    </row>
    <row r="692" spans="1:11" s="57" customFormat="1" ht="12.75">
      <c r="A692" s="15" t="s">
        <v>1139</v>
      </c>
      <c r="B692" s="14" t="s">
        <v>1212</v>
      </c>
      <c r="C692" s="15" t="s">
        <v>3556</v>
      </c>
      <c r="D692" s="15" t="s">
        <v>2356</v>
      </c>
      <c r="E692" s="16">
        <v>39.38</v>
      </c>
      <c r="F692" s="16">
        <v>39.38</v>
      </c>
      <c r="G692" s="18">
        <v>0</v>
      </c>
      <c r="H692" s="56"/>
      <c r="I692" s="56"/>
      <c r="J692" s="56"/>
      <c r="K692" s="56"/>
    </row>
    <row r="693" spans="1:11" s="57" customFormat="1" ht="12.75">
      <c r="A693" s="15" t="s">
        <v>1139</v>
      </c>
      <c r="B693" s="14" t="s">
        <v>1212</v>
      </c>
      <c r="C693" s="15" t="s">
        <v>3688</v>
      </c>
      <c r="D693" s="15" t="s">
        <v>2357</v>
      </c>
      <c r="E693" s="16">
        <v>8344.99</v>
      </c>
      <c r="F693" s="16">
        <v>8344.99</v>
      </c>
      <c r="G693" s="18">
        <v>0</v>
      </c>
      <c r="H693" s="56"/>
      <c r="I693" s="56"/>
      <c r="J693" s="56"/>
      <c r="K693" s="56"/>
    </row>
    <row r="694" spans="1:11" s="57" customFormat="1" ht="12.75">
      <c r="A694" s="15" t="s">
        <v>1139</v>
      </c>
      <c r="B694" s="14" t="s">
        <v>1212</v>
      </c>
      <c r="C694" s="15" t="s">
        <v>3558</v>
      </c>
      <c r="D694" s="15" t="s">
        <v>2358</v>
      </c>
      <c r="E694" s="16">
        <v>980</v>
      </c>
      <c r="F694" s="16">
        <v>980</v>
      </c>
      <c r="G694" s="18">
        <v>0</v>
      </c>
      <c r="H694" s="56"/>
      <c r="I694" s="56"/>
      <c r="J694" s="56"/>
      <c r="K694" s="56"/>
    </row>
    <row r="695" spans="1:11" s="57" customFormat="1" ht="12.75">
      <c r="A695" s="15" t="s">
        <v>1139</v>
      </c>
      <c r="B695" s="14" t="s">
        <v>1212</v>
      </c>
      <c r="C695" s="15" t="s">
        <v>3560</v>
      </c>
      <c r="D695" s="15" t="s">
        <v>2359</v>
      </c>
      <c r="E695" s="16">
        <v>34</v>
      </c>
      <c r="F695" s="16">
        <v>34</v>
      </c>
      <c r="G695" s="18">
        <v>0</v>
      </c>
      <c r="H695" s="56"/>
      <c r="I695" s="56"/>
      <c r="J695" s="56"/>
      <c r="K695" s="56"/>
    </row>
    <row r="696" spans="1:11" s="57" customFormat="1" ht="12.75">
      <c r="A696" s="15" t="s">
        <v>1139</v>
      </c>
      <c r="B696" s="14" t="s">
        <v>1212</v>
      </c>
      <c r="C696" s="15" t="s">
        <v>4667</v>
      </c>
      <c r="D696" s="15" t="s">
        <v>2360</v>
      </c>
      <c r="E696" s="16">
        <v>500</v>
      </c>
      <c r="F696" s="16">
        <v>500</v>
      </c>
      <c r="G696" s="18">
        <v>0</v>
      </c>
      <c r="H696" s="56"/>
      <c r="I696" s="56"/>
      <c r="J696" s="56"/>
      <c r="K696" s="56"/>
    </row>
    <row r="697" spans="1:11" s="57" customFormat="1" ht="12.75">
      <c r="A697" s="15" t="s">
        <v>1139</v>
      </c>
      <c r="B697" s="14" t="s">
        <v>1212</v>
      </c>
      <c r="C697" s="15" t="s">
        <v>4675</v>
      </c>
      <c r="D697" s="15" t="s">
        <v>2361</v>
      </c>
      <c r="E697" s="16">
        <v>1500</v>
      </c>
      <c r="F697" s="16">
        <v>1500</v>
      </c>
      <c r="G697" s="18">
        <v>0</v>
      </c>
      <c r="H697" s="56"/>
      <c r="I697" s="56"/>
      <c r="J697" s="56"/>
      <c r="K697" s="56"/>
    </row>
    <row r="698" spans="1:11" s="57" customFormat="1" ht="12.75">
      <c r="A698" s="15" t="s">
        <v>1139</v>
      </c>
      <c r="B698" s="14" t="s">
        <v>1212</v>
      </c>
      <c r="C698" s="15" t="s">
        <v>3693</v>
      </c>
      <c r="D698" s="15" t="s">
        <v>3885</v>
      </c>
      <c r="E698" s="16">
        <v>7460.06</v>
      </c>
      <c r="F698" s="16">
        <v>7460.06</v>
      </c>
      <c r="G698" s="18">
        <v>0</v>
      </c>
      <c r="H698" s="56"/>
      <c r="I698" s="56"/>
      <c r="J698" s="56"/>
      <c r="K698" s="56"/>
    </row>
    <row r="699" spans="1:11" s="57" customFormat="1" ht="12.75">
      <c r="A699" s="15" t="s">
        <v>1139</v>
      </c>
      <c r="B699" s="14" t="s">
        <v>1212</v>
      </c>
      <c r="C699" s="15" t="s">
        <v>4677</v>
      </c>
      <c r="D699" s="15" t="s">
        <v>2362</v>
      </c>
      <c r="E699" s="16">
        <v>7481.3</v>
      </c>
      <c r="F699" s="16">
        <v>7481.3</v>
      </c>
      <c r="G699" s="18">
        <v>0</v>
      </c>
      <c r="H699" s="56"/>
      <c r="I699" s="56"/>
      <c r="J699" s="56"/>
      <c r="K699" s="56"/>
    </row>
    <row r="700" spans="1:11" s="57" customFormat="1" ht="12.75">
      <c r="A700" s="15" t="s">
        <v>1139</v>
      </c>
      <c r="B700" s="14" t="s">
        <v>1212</v>
      </c>
      <c r="C700" s="15" t="s">
        <v>4679</v>
      </c>
      <c r="D700" s="15" t="s">
        <v>2363</v>
      </c>
      <c r="E700" s="16">
        <v>1000</v>
      </c>
      <c r="F700" s="16">
        <v>1000</v>
      </c>
      <c r="G700" s="18">
        <v>0</v>
      </c>
      <c r="H700" s="56"/>
      <c r="I700" s="56"/>
      <c r="J700" s="56"/>
      <c r="K700" s="56"/>
    </row>
    <row r="701" spans="1:11" s="57" customFormat="1" ht="12.75">
      <c r="A701" s="15" t="s">
        <v>1139</v>
      </c>
      <c r="B701" s="14" t="s">
        <v>1212</v>
      </c>
      <c r="C701" s="15" t="s">
        <v>4681</v>
      </c>
      <c r="D701" s="15" t="s">
        <v>2364</v>
      </c>
      <c r="E701" s="16">
        <v>1148.92</v>
      </c>
      <c r="F701" s="16">
        <v>1148.92</v>
      </c>
      <c r="G701" s="18">
        <v>0</v>
      </c>
      <c r="H701" s="56"/>
      <c r="I701" s="56"/>
      <c r="J701" s="56"/>
      <c r="K701" s="56"/>
    </row>
    <row r="702" spans="1:11" s="57" customFormat="1" ht="12.75">
      <c r="A702" s="15" t="s">
        <v>1139</v>
      </c>
      <c r="B702" s="15" t="s">
        <v>1304</v>
      </c>
      <c r="C702" s="15" t="s">
        <v>3698</v>
      </c>
      <c r="D702" s="15" t="s">
        <v>2365</v>
      </c>
      <c r="E702" s="16">
        <v>2385.36</v>
      </c>
      <c r="F702" s="18">
        <v>0</v>
      </c>
      <c r="G702" s="16">
        <f>+E702-F702</f>
        <v>2385.36</v>
      </c>
      <c r="H702" s="56"/>
      <c r="I702" s="56"/>
      <c r="J702" s="56"/>
      <c r="K702" s="56"/>
    </row>
    <row r="703" spans="1:11" s="57" customFormat="1" ht="12.75">
      <c r="A703" s="15" t="s">
        <v>1139</v>
      </c>
      <c r="B703" s="15" t="s">
        <v>1305</v>
      </c>
      <c r="C703" s="15" t="s">
        <v>4683</v>
      </c>
      <c r="D703" s="15" t="s">
        <v>2366</v>
      </c>
      <c r="E703" s="16">
        <v>60000</v>
      </c>
      <c r="F703" s="18">
        <v>0</v>
      </c>
      <c r="G703" s="16">
        <f>+E703-F703</f>
        <v>60000</v>
      </c>
      <c r="H703" s="56"/>
      <c r="I703" s="56"/>
      <c r="J703" s="56"/>
      <c r="K703" s="56"/>
    </row>
    <row r="704" spans="1:11" s="57" customFormat="1" ht="12.75">
      <c r="A704" s="15" t="s">
        <v>1139</v>
      </c>
      <c r="B704" s="15" t="s">
        <v>1288</v>
      </c>
      <c r="C704" s="15" t="s">
        <v>4685</v>
      </c>
      <c r="D704" s="15" t="s">
        <v>2367</v>
      </c>
      <c r="E704" s="16">
        <v>27994.67</v>
      </c>
      <c r="F704" s="18">
        <v>0</v>
      </c>
      <c r="G704" s="16">
        <f>+E704-F704</f>
        <v>27994.67</v>
      </c>
      <c r="H704" s="56"/>
      <c r="I704" s="56"/>
      <c r="J704" s="56"/>
      <c r="K704" s="56"/>
    </row>
    <row r="705" spans="1:11" s="57" customFormat="1" ht="12.75">
      <c r="A705" s="15" t="s">
        <v>1139</v>
      </c>
      <c r="B705" s="15" t="s">
        <v>1306</v>
      </c>
      <c r="C705" s="15" t="s">
        <v>4687</v>
      </c>
      <c r="D705" s="15" t="s">
        <v>2368</v>
      </c>
      <c r="E705" s="16">
        <v>33651.35</v>
      </c>
      <c r="F705" s="18">
        <v>0</v>
      </c>
      <c r="G705" s="16">
        <f>+E705-F705</f>
        <v>33651.35</v>
      </c>
      <c r="H705" s="56"/>
      <c r="I705" s="56"/>
      <c r="J705" s="56"/>
      <c r="K705" s="56"/>
    </row>
    <row r="706" spans="1:11" s="57" customFormat="1" ht="12.75">
      <c r="A706" s="15" t="s">
        <v>1139</v>
      </c>
      <c r="B706" s="15" t="s">
        <v>1307</v>
      </c>
      <c r="C706" s="15" t="s">
        <v>4689</v>
      </c>
      <c r="D706" s="15" t="s">
        <v>2369</v>
      </c>
      <c r="E706" s="16">
        <v>16066.28</v>
      </c>
      <c r="F706" s="18">
        <v>0</v>
      </c>
      <c r="G706" s="16">
        <f>+E706-F706</f>
        <v>16066.28</v>
      </c>
      <c r="H706" s="56"/>
      <c r="I706" s="56"/>
      <c r="J706" s="56"/>
      <c r="K706" s="56"/>
    </row>
    <row r="707" spans="1:11" s="57" customFormat="1" ht="12.75">
      <c r="A707" s="15"/>
      <c r="B707" s="15"/>
      <c r="C707" s="15"/>
      <c r="D707" s="21" t="s">
        <v>3886</v>
      </c>
      <c r="E707" s="50">
        <f>SUM(E681:E706)</f>
        <v>243816.14</v>
      </c>
      <c r="F707" s="50">
        <f>SUM(F681:F706)</f>
        <v>103718.48000000001</v>
      </c>
      <c r="G707" s="50">
        <f>SUM(G681:G706)</f>
        <v>140097.66</v>
      </c>
      <c r="H707" s="56"/>
      <c r="I707" s="56"/>
      <c r="J707" s="56"/>
      <c r="K707" s="56"/>
    </row>
    <row r="708" spans="1:11" s="57" customFormat="1" ht="12.75">
      <c r="A708" s="15" t="s">
        <v>1140</v>
      </c>
      <c r="B708" s="15" t="s">
        <v>2528</v>
      </c>
      <c r="C708" s="15" t="s">
        <v>4579</v>
      </c>
      <c r="D708" s="15" t="s">
        <v>2371</v>
      </c>
      <c r="E708" s="34">
        <v>1021.15</v>
      </c>
      <c r="F708" s="34">
        <v>1021.15</v>
      </c>
      <c r="G708" s="34">
        <f>+E708-F708</f>
        <v>0</v>
      </c>
      <c r="H708" s="56"/>
      <c r="I708" s="56"/>
      <c r="J708" s="56"/>
      <c r="K708" s="56"/>
    </row>
    <row r="709" spans="1:11" s="57" customFormat="1" ht="12.75">
      <c r="A709" s="15" t="s">
        <v>1140</v>
      </c>
      <c r="B709" s="15" t="s">
        <v>2643</v>
      </c>
      <c r="C709" s="15" t="s">
        <v>4596</v>
      </c>
      <c r="D709" s="15" t="s">
        <v>2387</v>
      </c>
      <c r="E709" s="16">
        <v>1000</v>
      </c>
      <c r="F709" s="16">
        <v>1000</v>
      </c>
      <c r="G709" s="18">
        <v>0</v>
      </c>
      <c r="H709" s="56"/>
      <c r="I709" s="56"/>
      <c r="J709" s="56"/>
      <c r="K709" s="56"/>
    </row>
    <row r="710" spans="1:11" s="57" customFormat="1" ht="12.75">
      <c r="A710" s="15" t="s">
        <v>1140</v>
      </c>
      <c r="B710" s="14" t="s">
        <v>1212</v>
      </c>
      <c r="C710" s="15" t="s">
        <v>4620</v>
      </c>
      <c r="D710" s="15" t="s">
        <v>2393</v>
      </c>
      <c r="E710" s="16">
        <v>74639.64</v>
      </c>
      <c r="F710" s="16">
        <v>74639.64</v>
      </c>
      <c r="G710" s="18">
        <v>0</v>
      </c>
      <c r="H710" s="56"/>
      <c r="I710" s="56"/>
      <c r="J710" s="56"/>
      <c r="K710" s="56"/>
    </row>
    <row r="711" spans="1:11" s="57" customFormat="1" ht="12.75">
      <c r="A711" s="15" t="s">
        <v>1140</v>
      </c>
      <c r="B711" s="14" t="s">
        <v>1212</v>
      </c>
      <c r="C711" s="15" t="s">
        <v>4622</v>
      </c>
      <c r="D711" s="15" t="s">
        <v>2394</v>
      </c>
      <c r="E711" s="16">
        <v>6977.5</v>
      </c>
      <c r="F711" s="16">
        <v>6977.5</v>
      </c>
      <c r="G711" s="18">
        <v>0</v>
      </c>
      <c r="H711" s="56"/>
      <c r="I711" s="56"/>
      <c r="J711" s="56"/>
      <c r="K711" s="56"/>
    </row>
    <row r="712" spans="1:11" s="57" customFormat="1" ht="12.75">
      <c r="A712" s="15" t="s">
        <v>1140</v>
      </c>
      <c r="B712" s="14" t="s">
        <v>1212</v>
      </c>
      <c r="C712" s="15" t="s">
        <v>4624</v>
      </c>
      <c r="D712" s="15" t="s">
        <v>2395</v>
      </c>
      <c r="E712" s="16">
        <v>16977.25</v>
      </c>
      <c r="F712" s="16">
        <v>16977.25</v>
      </c>
      <c r="G712" s="18">
        <v>0</v>
      </c>
      <c r="H712" s="56"/>
      <c r="I712" s="56"/>
      <c r="J712" s="56"/>
      <c r="K712" s="56"/>
    </row>
    <row r="713" spans="1:11" s="57" customFormat="1" ht="12.75">
      <c r="A713" s="15" t="s">
        <v>1140</v>
      </c>
      <c r="B713" s="15" t="s">
        <v>1290</v>
      </c>
      <c r="C713" s="15" t="s">
        <v>4626</v>
      </c>
      <c r="D713" s="15" t="s">
        <v>2396</v>
      </c>
      <c r="E713" s="16">
        <v>13793</v>
      </c>
      <c r="F713" s="16">
        <v>3343</v>
      </c>
      <c r="G713" s="16">
        <f>+E713-F713</f>
        <v>10450</v>
      </c>
      <c r="H713" s="56"/>
      <c r="I713" s="56"/>
      <c r="J713" s="56"/>
      <c r="K713" s="56"/>
    </row>
    <row r="714" spans="1:11" s="57" customFormat="1" ht="12.75">
      <c r="A714" s="15" t="s">
        <v>1140</v>
      </c>
      <c r="B714" s="14" t="s">
        <v>1212</v>
      </c>
      <c r="C714" s="15" t="s">
        <v>4630</v>
      </c>
      <c r="D714" s="15" t="s">
        <v>2397</v>
      </c>
      <c r="E714" s="16">
        <v>3790.61</v>
      </c>
      <c r="F714" s="16">
        <v>3790.61</v>
      </c>
      <c r="G714" s="18">
        <v>0</v>
      </c>
      <c r="H714" s="56"/>
      <c r="I714" s="56"/>
      <c r="J714" s="56"/>
      <c r="K714" s="56"/>
    </row>
    <row r="715" spans="1:11" s="57" customFormat="1" ht="12.75">
      <c r="A715" s="15" t="s">
        <v>1140</v>
      </c>
      <c r="B715" s="14" t="s">
        <v>1212</v>
      </c>
      <c r="C715" s="15" t="s">
        <v>4634</v>
      </c>
      <c r="D715" s="15" t="s">
        <v>2398</v>
      </c>
      <c r="E715" s="16">
        <v>30314.97</v>
      </c>
      <c r="F715" s="16">
        <v>30314.97</v>
      </c>
      <c r="G715" s="18">
        <v>0</v>
      </c>
      <c r="H715" s="56"/>
      <c r="I715" s="56"/>
      <c r="J715" s="56"/>
      <c r="K715" s="56"/>
    </row>
    <row r="716" spans="1:11" s="57" customFormat="1" ht="12.75">
      <c r="A716" s="15" t="s">
        <v>1140</v>
      </c>
      <c r="B716" s="14" t="s">
        <v>1212</v>
      </c>
      <c r="C716" s="15" t="s">
        <v>3549</v>
      </c>
      <c r="D716" s="15" t="s">
        <v>2399</v>
      </c>
      <c r="E716" s="16">
        <v>57139.97</v>
      </c>
      <c r="F716" s="16">
        <v>57139.97</v>
      </c>
      <c r="G716" s="18">
        <v>0</v>
      </c>
      <c r="H716" s="56"/>
      <c r="I716" s="56"/>
      <c r="J716" s="56"/>
      <c r="K716" s="56"/>
    </row>
    <row r="717" spans="1:11" s="57" customFormat="1" ht="12.75">
      <c r="A717" s="15" t="s">
        <v>1140</v>
      </c>
      <c r="B717" s="14" t="s">
        <v>1212</v>
      </c>
      <c r="C717" s="15" t="s">
        <v>4644</v>
      </c>
      <c r="D717" s="15" t="s">
        <v>2400</v>
      </c>
      <c r="E717" s="16">
        <v>700</v>
      </c>
      <c r="F717" s="16">
        <v>700</v>
      </c>
      <c r="G717" s="18">
        <v>0</v>
      </c>
      <c r="H717" s="56"/>
      <c r="I717" s="56"/>
      <c r="J717" s="56"/>
      <c r="K717" s="56"/>
    </row>
    <row r="718" spans="1:11" s="57" customFormat="1" ht="12.75">
      <c r="A718" s="15" t="s">
        <v>1140</v>
      </c>
      <c r="B718" s="14" t="s">
        <v>1212</v>
      </c>
      <c r="C718" s="15" t="s">
        <v>3550</v>
      </c>
      <c r="D718" s="15" t="s">
        <v>2401</v>
      </c>
      <c r="E718" s="16">
        <v>512.86</v>
      </c>
      <c r="F718" s="16">
        <v>512.86</v>
      </c>
      <c r="G718" s="18">
        <v>0</v>
      </c>
      <c r="H718" s="56"/>
      <c r="I718" s="56"/>
      <c r="J718" s="56"/>
      <c r="K718" s="56"/>
    </row>
    <row r="719" spans="1:11" s="57" customFormat="1" ht="12.75">
      <c r="A719" s="15" t="s">
        <v>1140</v>
      </c>
      <c r="B719" s="14" t="s">
        <v>1212</v>
      </c>
      <c r="C719" s="15" t="s">
        <v>4648</v>
      </c>
      <c r="D719" s="15" t="s">
        <v>2402</v>
      </c>
      <c r="E719" s="16">
        <v>4100</v>
      </c>
      <c r="F719" s="16">
        <v>4100</v>
      </c>
      <c r="G719" s="18">
        <v>0</v>
      </c>
      <c r="H719" s="56"/>
      <c r="I719" s="56"/>
      <c r="J719" s="56"/>
      <c r="K719" s="56"/>
    </row>
    <row r="720" spans="1:11" s="57" customFormat="1" ht="12.75">
      <c r="A720" s="15" t="s">
        <v>1140</v>
      </c>
      <c r="B720" s="14" t="s">
        <v>1212</v>
      </c>
      <c r="C720" s="15" t="s">
        <v>3675</v>
      </c>
      <c r="D720" s="15" t="s">
        <v>2403</v>
      </c>
      <c r="E720" s="16">
        <v>14500</v>
      </c>
      <c r="F720" s="16">
        <v>14500</v>
      </c>
      <c r="G720" s="18">
        <v>0</v>
      </c>
      <c r="H720" s="56"/>
      <c r="I720" s="56"/>
      <c r="J720" s="56"/>
      <c r="K720" s="56"/>
    </row>
    <row r="721" spans="1:11" s="57" customFormat="1" ht="12.75">
      <c r="A721" s="15" t="s">
        <v>1140</v>
      </c>
      <c r="B721" s="14" t="s">
        <v>1212</v>
      </c>
      <c r="C721" s="15" t="s">
        <v>3677</v>
      </c>
      <c r="D721" s="15" t="s">
        <v>2404</v>
      </c>
      <c r="E721" s="16">
        <v>17250</v>
      </c>
      <c r="F721" s="16">
        <v>17250</v>
      </c>
      <c r="G721" s="18">
        <v>0</v>
      </c>
      <c r="H721" s="56"/>
      <c r="I721" s="56"/>
      <c r="J721" s="56"/>
      <c r="K721" s="56"/>
    </row>
    <row r="722" spans="1:11" s="57" customFormat="1" ht="12.75">
      <c r="A722" s="15" t="s">
        <v>1140</v>
      </c>
      <c r="B722" s="14" t="s">
        <v>1212</v>
      </c>
      <c r="C722" s="15" t="s">
        <v>3498</v>
      </c>
      <c r="D722" s="15" t="s">
        <v>2405</v>
      </c>
      <c r="E722" s="16">
        <v>2000</v>
      </c>
      <c r="F722" s="16">
        <v>2000</v>
      </c>
      <c r="G722" s="18">
        <v>0</v>
      </c>
      <c r="H722" s="56"/>
      <c r="I722" s="56"/>
      <c r="J722" s="56"/>
      <c r="K722" s="56"/>
    </row>
    <row r="723" spans="1:11" s="57" customFormat="1" ht="12.75">
      <c r="A723" s="15" t="s">
        <v>1140</v>
      </c>
      <c r="B723" s="14" t="s">
        <v>1212</v>
      </c>
      <c r="C723" s="15" t="s">
        <v>3499</v>
      </c>
      <c r="D723" s="15" t="s">
        <v>2406</v>
      </c>
      <c r="E723" s="16">
        <v>1200</v>
      </c>
      <c r="F723" s="16">
        <v>1200</v>
      </c>
      <c r="G723" s="18">
        <v>0</v>
      </c>
      <c r="H723" s="56"/>
      <c r="I723" s="56"/>
      <c r="J723" s="56"/>
      <c r="K723" s="56"/>
    </row>
    <row r="724" spans="1:11" s="57" customFormat="1" ht="12.75">
      <c r="A724" s="15" t="s">
        <v>1140</v>
      </c>
      <c r="B724" s="14" t="s">
        <v>1212</v>
      </c>
      <c r="C724" s="15" t="s">
        <v>4650</v>
      </c>
      <c r="D724" s="15" t="s">
        <v>2407</v>
      </c>
      <c r="E724" s="16">
        <v>2500</v>
      </c>
      <c r="F724" s="16">
        <v>2500</v>
      </c>
      <c r="G724" s="18">
        <v>0</v>
      </c>
      <c r="H724" s="56"/>
      <c r="I724" s="56"/>
      <c r="J724" s="56"/>
      <c r="K724" s="56"/>
    </row>
    <row r="725" spans="1:11" s="57" customFormat="1" ht="12.75">
      <c r="A725" s="15" t="s">
        <v>1140</v>
      </c>
      <c r="B725" s="14" t="s">
        <v>1212</v>
      </c>
      <c r="C725" s="15" t="s">
        <v>3500</v>
      </c>
      <c r="D725" s="15" t="s">
        <v>2408</v>
      </c>
      <c r="E725" s="16">
        <v>3000</v>
      </c>
      <c r="F725" s="16">
        <v>3000</v>
      </c>
      <c r="G725" s="18">
        <v>0</v>
      </c>
      <c r="H725" s="56"/>
      <c r="I725" s="56"/>
      <c r="J725" s="56"/>
      <c r="K725" s="56"/>
    </row>
    <row r="726" spans="1:11" s="57" customFormat="1" ht="12.75">
      <c r="A726" s="15" t="s">
        <v>1140</v>
      </c>
      <c r="B726" s="14" t="s">
        <v>1212</v>
      </c>
      <c r="C726" s="15" t="s">
        <v>3551</v>
      </c>
      <c r="D726" s="15" t="s">
        <v>2409</v>
      </c>
      <c r="E726" s="16">
        <v>3500</v>
      </c>
      <c r="F726" s="16">
        <v>3500</v>
      </c>
      <c r="G726" s="18">
        <v>0</v>
      </c>
      <c r="H726" s="56"/>
      <c r="I726" s="56"/>
      <c r="J726" s="56"/>
      <c r="K726" s="56"/>
    </row>
    <row r="727" spans="1:11" s="57" customFormat="1" ht="12.75">
      <c r="A727" s="15" t="s">
        <v>1140</v>
      </c>
      <c r="B727" s="14" t="s">
        <v>1212</v>
      </c>
      <c r="C727" s="15" t="s">
        <v>4652</v>
      </c>
      <c r="D727" s="15" t="s">
        <v>2410</v>
      </c>
      <c r="E727" s="16">
        <v>5500</v>
      </c>
      <c r="F727" s="16">
        <v>5500</v>
      </c>
      <c r="G727" s="18">
        <v>0</v>
      </c>
      <c r="H727" s="56"/>
      <c r="I727" s="56"/>
      <c r="J727" s="56"/>
      <c r="K727" s="56"/>
    </row>
    <row r="728" spans="1:11" s="57" customFormat="1" ht="12.75">
      <c r="A728" s="15" t="s">
        <v>1140</v>
      </c>
      <c r="B728" s="14" t="s">
        <v>1212</v>
      </c>
      <c r="C728" s="15" t="s">
        <v>4653</v>
      </c>
      <c r="D728" s="15" t="s">
        <v>2411</v>
      </c>
      <c r="E728" s="16">
        <v>2206.8</v>
      </c>
      <c r="F728" s="16">
        <v>2206.8</v>
      </c>
      <c r="G728" s="18">
        <v>0</v>
      </c>
      <c r="H728" s="56"/>
      <c r="I728" s="56"/>
      <c r="J728" s="56"/>
      <c r="K728" s="56"/>
    </row>
    <row r="729" spans="1:11" s="57" customFormat="1" ht="12.75">
      <c r="A729" s="15" t="s">
        <v>1140</v>
      </c>
      <c r="B729" s="14" t="s">
        <v>1212</v>
      </c>
      <c r="C729" s="15" t="s">
        <v>4655</v>
      </c>
      <c r="D729" s="15" t="s">
        <v>2412</v>
      </c>
      <c r="E729" s="16">
        <v>2000</v>
      </c>
      <c r="F729" s="16">
        <v>2000</v>
      </c>
      <c r="G729" s="18">
        <v>0</v>
      </c>
      <c r="H729" s="56"/>
      <c r="I729" s="56"/>
      <c r="J729" s="56"/>
      <c r="K729" s="56"/>
    </row>
    <row r="730" spans="1:11" s="57" customFormat="1" ht="12.75">
      <c r="A730" s="15" t="s">
        <v>1140</v>
      </c>
      <c r="B730" s="14" t="s">
        <v>1212</v>
      </c>
      <c r="C730" s="15" t="s">
        <v>4657</v>
      </c>
      <c r="D730" s="15" t="s">
        <v>2413</v>
      </c>
      <c r="E730" s="16">
        <v>10000</v>
      </c>
      <c r="F730" s="16">
        <v>10000</v>
      </c>
      <c r="G730" s="18">
        <v>0</v>
      </c>
      <c r="H730" s="56"/>
      <c r="I730" s="56"/>
      <c r="J730" s="56"/>
      <c r="K730" s="56"/>
    </row>
    <row r="731" spans="1:11" s="57" customFormat="1" ht="12.75">
      <c r="A731" s="15" t="s">
        <v>1140</v>
      </c>
      <c r="B731" s="14" t="s">
        <v>1212</v>
      </c>
      <c r="C731" s="15" t="s">
        <v>4659</v>
      </c>
      <c r="D731" s="15" t="s">
        <v>2414</v>
      </c>
      <c r="E731" s="16">
        <v>5000</v>
      </c>
      <c r="F731" s="16">
        <v>5000</v>
      </c>
      <c r="G731" s="18">
        <v>0</v>
      </c>
      <c r="H731" s="56"/>
      <c r="I731" s="56"/>
      <c r="J731" s="56"/>
      <c r="K731" s="56"/>
    </row>
    <row r="732" spans="1:11" s="57" customFormat="1" ht="12.75">
      <c r="A732" s="15" t="s">
        <v>1140</v>
      </c>
      <c r="B732" s="14" t="s">
        <v>1212</v>
      </c>
      <c r="C732" s="15" t="s">
        <v>4661</v>
      </c>
      <c r="D732" s="15" t="s">
        <v>2415</v>
      </c>
      <c r="E732" s="16">
        <v>15419.95</v>
      </c>
      <c r="F732" s="16">
        <v>15419.95</v>
      </c>
      <c r="G732" s="18">
        <v>0</v>
      </c>
      <c r="H732" s="56"/>
      <c r="I732" s="56"/>
      <c r="J732" s="56"/>
      <c r="K732" s="56"/>
    </row>
    <row r="733" spans="1:11" s="57" customFormat="1" ht="12.75">
      <c r="A733" s="15" t="s">
        <v>1140</v>
      </c>
      <c r="B733" s="14" t="s">
        <v>1212</v>
      </c>
      <c r="C733" s="15" t="s">
        <v>4663</v>
      </c>
      <c r="D733" s="15" t="s">
        <v>2416</v>
      </c>
      <c r="E733" s="16">
        <v>2000</v>
      </c>
      <c r="F733" s="16">
        <v>2000</v>
      </c>
      <c r="G733" s="18">
        <v>0</v>
      </c>
      <c r="H733" s="56"/>
      <c r="I733" s="56"/>
      <c r="J733" s="56"/>
      <c r="K733" s="56"/>
    </row>
    <row r="734" spans="1:11" s="57" customFormat="1" ht="12.75">
      <c r="A734" s="15" t="s">
        <v>1140</v>
      </c>
      <c r="B734" s="14" t="s">
        <v>1212</v>
      </c>
      <c r="C734" s="15" t="s">
        <v>3683</v>
      </c>
      <c r="D734" s="15" t="s">
        <v>2417</v>
      </c>
      <c r="E734" s="16">
        <v>2760</v>
      </c>
      <c r="F734" s="16">
        <v>2760</v>
      </c>
      <c r="G734" s="18">
        <v>0</v>
      </c>
      <c r="H734" s="56"/>
      <c r="I734" s="56"/>
      <c r="J734" s="56"/>
      <c r="K734" s="56"/>
    </row>
    <row r="735" spans="1:11" s="57" customFormat="1" ht="12.75">
      <c r="A735" s="15" t="s">
        <v>1140</v>
      </c>
      <c r="B735" s="14" t="s">
        <v>1212</v>
      </c>
      <c r="C735" s="15" t="s">
        <v>3685</v>
      </c>
      <c r="D735" s="15" t="s">
        <v>2418</v>
      </c>
      <c r="E735" s="16">
        <v>10000</v>
      </c>
      <c r="F735" s="16">
        <v>10000</v>
      </c>
      <c r="G735" s="18">
        <v>0</v>
      </c>
      <c r="H735" s="56"/>
      <c r="I735" s="56"/>
      <c r="J735" s="56"/>
      <c r="K735" s="56"/>
    </row>
    <row r="736" spans="1:11" s="57" customFormat="1" ht="12.75">
      <c r="A736" s="15" t="s">
        <v>1140</v>
      </c>
      <c r="B736" s="14" t="s">
        <v>1212</v>
      </c>
      <c r="C736" s="15" t="s">
        <v>3554</v>
      </c>
      <c r="D736" s="15" t="s">
        <v>2419</v>
      </c>
      <c r="E736" s="16">
        <v>2544.47</v>
      </c>
      <c r="F736" s="16">
        <v>2544.47</v>
      </c>
      <c r="G736" s="18">
        <v>0</v>
      </c>
      <c r="H736" s="56"/>
      <c r="I736" s="56"/>
      <c r="J736" s="56"/>
      <c r="K736" s="56"/>
    </row>
    <row r="737" spans="1:11" s="57" customFormat="1" ht="12.75">
      <c r="A737" s="15" t="s">
        <v>1140</v>
      </c>
      <c r="B737" s="14" t="s">
        <v>1212</v>
      </c>
      <c r="C737" s="15" t="s">
        <v>3686</v>
      </c>
      <c r="D737" s="15" t="s">
        <v>2420</v>
      </c>
      <c r="E737" s="16">
        <v>15500</v>
      </c>
      <c r="F737" s="16">
        <v>15500</v>
      </c>
      <c r="G737" s="18">
        <v>0</v>
      </c>
      <c r="H737" s="56"/>
      <c r="I737" s="56"/>
      <c r="J737" s="56"/>
      <c r="K737" s="56"/>
    </row>
    <row r="738" spans="1:11" s="57" customFormat="1" ht="12.75">
      <c r="A738" s="15" t="s">
        <v>1140</v>
      </c>
      <c r="B738" s="14" t="s">
        <v>1212</v>
      </c>
      <c r="C738" s="15" t="s">
        <v>3687</v>
      </c>
      <c r="D738" s="15" t="s">
        <v>2421</v>
      </c>
      <c r="E738" s="16">
        <v>20000</v>
      </c>
      <c r="F738" s="16">
        <v>20000</v>
      </c>
      <c r="G738" s="18">
        <v>0</v>
      </c>
      <c r="H738" s="56"/>
      <c r="I738" s="56"/>
      <c r="J738" s="56"/>
      <c r="K738" s="56"/>
    </row>
    <row r="739" spans="1:11" s="57" customFormat="1" ht="12.75">
      <c r="A739" s="15" t="s">
        <v>1140</v>
      </c>
      <c r="B739" s="14" t="s">
        <v>1212</v>
      </c>
      <c r="C739" s="15" t="s">
        <v>3556</v>
      </c>
      <c r="D739" s="15" t="s">
        <v>2422</v>
      </c>
      <c r="E739" s="16">
        <v>7000</v>
      </c>
      <c r="F739" s="16">
        <v>7000</v>
      </c>
      <c r="G739" s="18">
        <v>0</v>
      </c>
      <c r="H739" s="56"/>
      <c r="I739" s="56"/>
      <c r="J739" s="56"/>
      <c r="K739" s="56"/>
    </row>
    <row r="740" spans="1:11" s="57" customFormat="1" ht="12.75">
      <c r="A740" s="15" t="s">
        <v>1140</v>
      </c>
      <c r="B740" s="14" t="s">
        <v>1212</v>
      </c>
      <c r="C740" s="15" t="s">
        <v>3557</v>
      </c>
      <c r="D740" s="15" t="s">
        <v>2423</v>
      </c>
      <c r="E740" s="16">
        <v>1500</v>
      </c>
      <c r="F740" s="16">
        <v>1500</v>
      </c>
      <c r="G740" s="18">
        <v>0</v>
      </c>
      <c r="H740" s="56"/>
      <c r="I740" s="56"/>
      <c r="J740" s="56"/>
      <c r="K740" s="56"/>
    </row>
    <row r="741" spans="1:11" s="57" customFormat="1" ht="12.75">
      <c r="A741" s="15" t="s">
        <v>1140</v>
      </c>
      <c r="B741" s="14" t="s">
        <v>1212</v>
      </c>
      <c r="C741" s="15" t="s">
        <v>3688</v>
      </c>
      <c r="D741" s="15" t="s">
        <v>2424</v>
      </c>
      <c r="E741" s="16">
        <v>3000</v>
      </c>
      <c r="F741" s="16">
        <v>3000</v>
      </c>
      <c r="G741" s="18">
        <v>0</v>
      </c>
      <c r="H741" s="56"/>
      <c r="I741" s="56"/>
      <c r="J741" s="56"/>
      <c r="K741" s="56"/>
    </row>
    <row r="742" spans="1:11" s="57" customFormat="1" ht="12.75">
      <c r="A742" s="15" t="s">
        <v>1140</v>
      </c>
      <c r="B742" s="14" t="s">
        <v>1212</v>
      </c>
      <c r="C742" s="15" t="s">
        <v>3558</v>
      </c>
      <c r="D742" s="15" t="s">
        <v>2425</v>
      </c>
      <c r="E742" s="16">
        <v>2300</v>
      </c>
      <c r="F742" s="16">
        <v>2300</v>
      </c>
      <c r="G742" s="18">
        <v>0</v>
      </c>
      <c r="H742" s="56"/>
      <c r="I742" s="56"/>
      <c r="J742" s="56"/>
      <c r="K742" s="56"/>
    </row>
    <row r="743" spans="1:11" s="57" customFormat="1" ht="12.75">
      <c r="A743" s="15" t="s">
        <v>1140</v>
      </c>
      <c r="B743" s="14" t="s">
        <v>1212</v>
      </c>
      <c r="C743" s="15" t="s">
        <v>3560</v>
      </c>
      <c r="D743" s="15" t="s">
        <v>2426</v>
      </c>
      <c r="E743" s="16">
        <v>57000</v>
      </c>
      <c r="F743" s="16">
        <v>57000</v>
      </c>
      <c r="G743" s="18">
        <v>0</v>
      </c>
      <c r="H743" s="56"/>
      <c r="I743" s="56"/>
      <c r="J743" s="56"/>
      <c r="K743" s="56"/>
    </row>
    <row r="744" spans="1:11" s="57" customFormat="1" ht="12.75">
      <c r="A744" s="15" t="s">
        <v>1140</v>
      </c>
      <c r="B744" s="15" t="s">
        <v>1308</v>
      </c>
      <c r="C744" s="15" t="s">
        <v>4665</v>
      </c>
      <c r="D744" s="15" t="s">
        <v>2427</v>
      </c>
      <c r="E744" s="16">
        <v>1076.4</v>
      </c>
      <c r="F744" s="16">
        <v>294.4</v>
      </c>
      <c r="G744" s="16">
        <f>+E744-F744</f>
        <v>782.0000000000001</v>
      </c>
      <c r="H744" s="56"/>
      <c r="I744" s="56"/>
      <c r="J744" s="56"/>
      <c r="K744" s="56"/>
    </row>
    <row r="745" spans="1:11" s="57" customFormat="1" ht="12.75">
      <c r="A745" s="15" t="s">
        <v>1140</v>
      </c>
      <c r="B745" s="14" t="s">
        <v>1212</v>
      </c>
      <c r="C745" s="15" t="s">
        <v>3563</v>
      </c>
      <c r="D745" s="15" t="s">
        <v>2428</v>
      </c>
      <c r="E745" s="16">
        <v>120.9</v>
      </c>
      <c r="F745" s="16">
        <v>120.9</v>
      </c>
      <c r="G745" s="18">
        <v>0</v>
      </c>
      <c r="H745" s="56"/>
      <c r="I745" s="56"/>
      <c r="J745" s="56"/>
      <c r="K745" s="56"/>
    </row>
    <row r="746" spans="1:11" s="57" customFormat="1" ht="12.75">
      <c r="A746" s="15" t="s">
        <v>1140</v>
      </c>
      <c r="B746" s="14" t="s">
        <v>1212</v>
      </c>
      <c r="C746" s="15" t="s">
        <v>4667</v>
      </c>
      <c r="D746" s="15" t="s">
        <v>2429</v>
      </c>
      <c r="E746" s="16">
        <v>2110.34</v>
      </c>
      <c r="F746" s="16">
        <v>2110.34</v>
      </c>
      <c r="G746" s="18">
        <v>0</v>
      </c>
      <c r="H746" s="56"/>
      <c r="I746" s="56"/>
      <c r="J746" s="56"/>
      <c r="K746" s="56"/>
    </row>
    <row r="747" spans="1:11" s="57" customFormat="1" ht="12.75">
      <c r="A747" s="15" t="s">
        <v>1140</v>
      </c>
      <c r="B747" s="15" t="s">
        <v>1309</v>
      </c>
      <c r="C747" s="15" t="s">
        <v>3566</v>
      </c>
      <c r="D747" s="15" t="s">
        <v>2430</v>
      </c>
      <c r="E747" s="16">
        <v>2000</v>
      </c>
      <c r="F747" s="18">
        <v>0</v>
      </c>
      <c r="G747" s="16">
        <f>+E747-F747</f>
        <v>2000</v>
      </c>
      <c r="H747" s="56"/>
      <c r="I747" s="56"/>
      <c r="J747" s="56"/>
      <c r="K747" s="56"/>
    </row>
    <row r="748" spans="1:11" s="57" customFormat="1" ht="12.75">
      <c r="A748" s="15"/>
      <c r="B748" s="15"/>
      <c r="C748" s="15"/>
      <c r="D748" s="21" t="s">
        <v>3886</v>
      </c>
      <c r="E748" s="50">
        <f>SUM(E708:E747)</f>
        <v>423955.81000000006</v>
      </c>
      <c r="F748" s="50">
        <f>SUM(F708:F747)</f>
        <v>410723.81000000006</v>
      </c>
      <c r="G748" s="50">
        <f>SUM(G708:G747)</f>
        <v>13232</v>
      </c>
      <c r="H748" s="56"/>
      <c r="I748" s="56"/>
      <c r="J748" s="56"/>
      <c r="K748" s="56"/>
    </row>
    <row r="749" spans="1:11" s="57" customFormat="1" ht="12.75">
      <c r="A749" s="15" t="s">
        <v>1194</v>
      </c>
      <c r="B749" s="14" t="s">
        <v>1212</v>
      </c>
      <c r="C749" s="15" t="s">
        <v>3464</v>
      </c>
      <c r="D749" s="15" t="s">
        <v>2431</v>
      </c>
      <c r="E749" s="34">
        <v>4800</v>
      </c>
      <c r="F749" s="34">
        <v>4800</v>
      </c>
      <c r="G749" s="34">
        <f>+E749-F749</f>
        <v>0</v>
      </c>
      <c r="H749" s="56"/>
      <c r="I749" s="56"/>
      <c r="J749" s="56"/>
      <c r="K749" s="56"/>
    </row>
    <row r="750" spans="1:11" s="57" customFormat="1" ht="12.75">
      <c r="A750" s="15" t="s">
        <v>1194</v>
      </c>
      <c r="B750" s="14" t="s">
        <v>1212</v>
      </c>
      <c r="C750" s="15" t="s">
        <v>4579</v>
      </c>
      <c r="D750" s="15" t="s">
        <v>2432</v>
      </c>
      <c r="E750" s="16">
        <v>4500</v>
      </c>
      <c r="F750" s="16">
        <v>4500</v>
      </c>
      <c r="G750" s="18">
        <v>0</v>
      </c>
      <c r="H750" s="56"/>
      <c r="I750" s="56"/>
      <c r="J750" s="56"/>
      <c r="K750" s="56"/>
    </row>
    <row r="751" spans="1:11" s="57" customFormat="1" ht="12.75">
      <c r="A751" s="15" t="s">
        <v>1194</v>
      </c>
      <c r="B751" s="14" t="s">
        <v>1212</v>
      </c>
      <c r="C751" s="15" t="s">
        <v>4580</v>
      </c>
      <c r="D751" s="15" t="s">
        <v>2433</v>
      </c>
      <c r="E751" s="16">
        <v>4500</v>
      </c>
      <c r="F751" s="16">
        <v>4500</v>
      </c>
      <c r="G751" s="18">
        <v>0</v>
      </c>
      <c r="H751" s="56"/>
      <c r="I751" s="56"/>
      <c r="J751" s="56"/>
      <c r="K751" s="56"/>
    </row>
    <row r="752" spans="1:11" s="57" customFormat="1" ht="12.75">
      <c r="A752" s="15" t="s">
        <v>1194</v>
      </c>
      <c r="B752" s="14" t="s">
        <v>1212</v>
      </c>
      <c r="C752" s="15" t="s">
        <v>3468</v>
      </c>
      <c r="D752" s="15" t="s">
        <v>2434</v>
      </c>
      <c r="E752" s="16">
        <v>4500</v>
      </c>
      <c r="F752" s="16">
        <v>4500</v>
      </c>
      <c r="G752" s="18">
        <v>0</v>
      </c>
      <c r="H752" s="56"/>
      <c r="I752" s="56"/>
      <c r="J752" s="56"/>
      <c r="K752" s="56"/>
    </row>
    <row r="753" spans="1:11" s="57" customFormat="1" ht="12.75">
      <c r="A753" s="15" t="s">
        <v>1194</v>
      </c>
      <c r="B753" s="14" t="s">
        <v>1212</v>
      </c>
      <c r="C753" s="15" t="s">
        <v>4582</v>
      </c>
      <c r="D753" s="15" t="s">
        <v>2435</v>
      </c>
      <c r="E753" s="16">
        <v>4500</v>
      </c>
      <c r="F753" s="16">
        <v>4500</v>
      </c>
      <c r="G753" s="18">
        <v>0</v>
      </c>
      <c r="H753" s="56"/>
      <c r="I753" s="56"/>
      <c r="J753" s="56"/>
      <c r="K753" s="56"/>
    </row>
    <row r="754" spans="1:11" s="57" customFormat="1" ht="12.75">
      <c r="A754" s="15" t="s">
        <v>1194</v>
      </c>
      <c r="B754" s="14" t="s">
        <v>1212</v>
      </c>
      <c r="C754" s="15" t="s">
        <v>4584</v>
      </c>
      <c r="D754" s="15" t="s">
        <v>2436</v>
      </c>
      <c r="E754" s="16">
        <v>3200</v>
      </c>
      <c r="F754" s="16">
        <v>3200</v>
      </c>
      <c r="G754" s="18">
        <v>0</v>
      </c>
      <c r="H754" s="56"/>
      <c r="I754" s="56"/>
      <c r="J754" s="56"/>
      <c r="K754" s="56"/>
    </row>
    <row r="755" spans="1:11" s="57" customFormat="1" ht="12.75">
      <c r="A755" s="15" t="s">
        <v>1194</v>
      </c>
      <c r="B755" s="14" t="s">
        <v>1212</v>
      </c>
      <c r="C755" s="15" t="s">
        <v>3475</v>
      </c>
      <c r="D755" s="15" t="s">
        <v>2437</v>
      </c>
      <c r="E755" s="16">
        <v>4000</v>
      </c>
      <c r="F755" s="16">
        <v>4000</v>
      </c>
      <c r="G755" s="18">
        <v>0</v>
      </c>
      <c r="H755" s="56"/>
      <c r="I755" s="56"/>
      <c r="J755" s="56"/>
      <c r="K755" s="56"/>
    </row>
    <row r="756" spans="1:11" s="57" customFormat="1" ht="12.75">
      <c r="A756" s="15" t="s">
        <v>1194</v>
      </c>
      <c r="B756" s="14" t="s">
        <v>1212</v>
      </c>
      <c r="C756" s="15" t="s">
        <v>3478</v>
      </c>
      <c r="D756" s="15" t="s">
        <v>2438</v>
      </c>
      <c r="E756" s="16">
        <v>3977.01</v>
      </c>
      <c r="F756" s="16">
        <v>3977.01</v>
      </c>
      <c r="G756" s="18">
        <v>0</v>
      </c>
      <c r="H756" s="56"/>
      <c r="I756" s="56"/>
      <c r="J756" s="56"/>
      <c r="K756" s="56"/>
    </row>
    <row r="757" spans="1:11" s="57" customFormat="1" ht="12.75">
      <c r="A757" s="15" t="s">
        <v>1194</v>
      </c>
      <c r="B757" s="14" t="s">
        <v>1212</v>
      </c>
      <c r="C757" s="15" t="s">
        <v>3509</v>
      </c>
      <c r="D757" s="15" t="s">
        <v>2439</v>
      </c>
      <c r="E757" s="16">
        <v>4519.73</v>
      </c>
      <c r="F757" s="16">
        <v>4519.73</v>
      </c>
      <c r="G757" s="18">
        <v>0</v>
      </c>
      <c r="H757" s="56"/>
      <c r="I757" s="56"/>
      <c r="J757" s="56"/>
      <c r="K757" s="56"/>
    </row>
    <row r="758" spans="1:11" s="57" customFormat="1" ht="12.75">
      <c r="A758" s="15" t="s">
        <v>1194</v>
      </c>
      <c r="B758" s="14" t="s">
        <v>1212</v>
      </c>
      <c r="C758" s="15" t="s">
        <v>4588</v>
      </c>
      <c r="D758" s="15" t="s">
        <v>3607</v>
      </c>
      <c r="E758" s="16">
        <v>416.86</v>
      </c>
      <c r="F758" s="16">
        <v>416.86</v>
      </c>
      <c r="G758" s="18">
        <v>0</v>
      </c>
      <c r="H758" s="56"/>
      <c r="I758" s="56"/>
      <c r="J758" s="56"/>
      <c r="K758" s="56"/>
    </row>
    <row r="759" spans="1:11" s="57" customFormat="1" ht="12.75">
      <c r="A759" s="15" t="s">
        <v>1194</v>
      </c>
      <c r="B759" s="14" t="s">
        <v>1212</v>
      </c>
      <c r="C759" s="15" t="s">
        <v>3533</v>
      </c>
      <c r="D759" s="15" t="s">
        <v>2440</v>
      </c>
      <c r="E759" s="16">
        <v>0.34</v>
      </c>
      <c r="F759" s="16">
        <v>0.34</v>
      </c>
      <c r="G759" s="18">
        <v>0</v>
      </c>
      <c r="H759" s="56"/>
      <c r="I759" s="56"/>
      <c r="J759" s="56"/>
      <c r="K759" s="56"/>
    </row>
    <row r="760" spans="1:11" s="57" customFormat="1" ht="12.75">
      <c r="A760" s="15"/>
      <c r="B760" s="15"/>
      <c r="C760" s="15"/>
      <c r="D760" s="21" t="s">
        <v>3886</v>
      </c>
      <c r="E760" s="50">
        <f>SUM(E749:E759)</f>
        <v>38913.94</v>
      </c>
      <c r="F760" s="50">
        <f>SUM(F749:F759)</f>
        <v>38913.94</v>
      </c>
      <c r="G760" s="50">
        <f>SUM(G749:G759)</f>
        <v>0</v>
      </c>
      <c r="H760" s="56"/>
      <c r="I760" s="56"/>
      <c r="J760" s="56"/>
      <c r="K760" s="56"/>
    </row>
    <row r="761" spans="1:11" s="57" customFormat="1" ht="12.75">
      <c r="A761" s="15" t="s">
        <v>1197</v>
      </c>
      <c r="B761" s="14" t="s">
        <v>1212</v>
      </c>
      <c r="C761" s="15" t="s">
        <v>3464</v>
      </c>
      <c r="D761" s="15" t="s">
        <v>2441</v>
      </c>
      <c r="E761" s="34">
        <v>12000</v>
      </c>
      <c r="F761" s="34">
        <v>12000</v>
      </c>
      <c r="G761" s="34">
        <f>+E761-F761</f>
        <v>0</v>
      </c>
      <c r="H761" s="56"/>
      <c r="I761" s="56"/>
      <c r="J761" s="56"/>
      <c r="K761" s="56"/>
    </row>
    <row r="762" spans="1:11" s="57" customFormat="1" ht="12.75">
      <c r="A762" s="15"/>
      <c r="B762" s="15"/>
      <c r="C762" s="15"/>
      <c r="D762" s="21" t="s">
        <v>3886</v>
      </c>
      <c r="E762" s="50">
        <f>SUM(E761)</f>
        <v>12000</v>
      </c>
      <c r="F762" s="50">
        <f>SUM(F761)</f>
        <v>12000</v>
      </c>
      <c r="G762" s="50">
        <f>SUM(G761)</f>
        <v>0</v>
      </c>
      <c r="H762" s="56"/>
      <c r="I762" s="56"/>
      <c r="J762" s="56"/>
      <c r="K762" s="56"/>
    </row>
    <row r="763" spans="1:11" s="57" customFormat="1" ht="12.75">
      <c r="A763" s="15" t="s">
        <v>1195</v>
      </c>
      <c r="B763" s="14" t="s">
        <v>1212</v>
      </c>
      <c r="C763" s="15" t="s">
        <v>3533</v>
      </c>
      <c r="D763" s="15" t="s">
        <v>2443</v>
      </c>
      <c r="E763" s="34">
        <v>50885.61</v>
      </c>
      <c r="F763" s="34">
        <v>50885.61</v>
      </c>
      <c r="G763" s="34">
        <f>+E763-F763</f>
        <v>0</v>
      </c>
      <c r="H763" s="56"/>
      <c r="I763" s="56"/>
      <c r="J763" s="56"/>
      <c r="K763" s="56"/>
    </row>
    <row r="764" spans="1:11" s="57" customFormat="1" ht="12.75">
      <c r="A764" s="15" t="s">
        <v>1195</v>
      </c>
      <c r="B764" s="14" t="s">
        <v>1212</v>
      </c>
      <c r="C764" s="15" t="s">
        <v>3485</v>
      </c>
      <c r="D764" s="15" t="s">
        <v>2444</v>
      </c>
      <c r="E764" s="16">
        <v>27650</v>
      </c>
      <c r="F764" s="16">
        <v>27650</v>
      </c>
      <c r="G764" s="18">
        <v>0</v>
      </c>
      <c r="H764" s="56"/>
      <c r="I764" s="56"/>
      <c r="J764" s="56"/>
      <c r="K764" s="56"/>
    </row>
    <row r="765" spans="1:11" s="57" customFormat="1" ht="12.75">
      <c r="A765" s="15"/>
      <c r="B765" s="15"/>
      <c r="C765" s="15"/>
      <c r="D765" s="21" t="s">
        <v>3886</v>
      </c>
      <c r="E765" s="50">
        <f>SUM(E763:E764)</f>
        <v>78535.61</v>
      </c>
      <c r="F765" s="50">
        <f>SUM(F763:F764)</f>
        <v>78535.61</v>
      </c>
      <c r="G765" s="50">
        <f>SUM(G763:G764)</f>
        <v>0</v>
      </c>
      <c r="H765" s="56"/>
      <c r="I765" s="56"/>
      <c r="J765" s="56"/>
      <c r="K765" s="56"/>
    </row>
    <row r="766" spans="1:11" s="57" customFormat="1" ht="12.75">
      <c r="A766" s="15" t="s">
        <v>1152</v>
      </c>
      <c r="B766" s="14" t="s">
        <v>1212</v>
      </c>
      <c r="C766" s="15" t="s">
        <v>4594</v>
      </c>
      <c r="D766" s="15" t="s">
        <v>2460</v>
      </c>
      <c r="E766" s="34">
        <v>9753</v>
      </c>
      <c r="F766" s="34">
        <v>9753</v>
      </c>
      <c r="G766" s="34">
        <f>+E766-F766</f>
        <v>0</v>
      </c>
      <c r="H766" s="56"/>
      <c r="I766" s="56"/>
      <c r="J766" s="56"/>
      <c r="K766" s="56"/>
    </row>
    <row r="767" spans="1:11" s="57" customFormat="1" ht="12.75">
      <c r="A767" s="15" t="s">
        <v>1152</v>
      </c>
      <c r="B767" s="15" t="s">
        <v>2649</v>
      </c>
      <c r="C767" s="15" t="s">
        <v>4612</v>
      </c>
      <c r="D767" s="15" t="s">
        <v>2464</v>
      </c>
      <c r="E767" s="16">
        <v>12540</v>
      </c>
      <c r="F767" s="18">
        <v>0</v>
      </c>
      <c r="G767" s="16">
        <f>+E767-F767</f>
        <v>12540</v>
      </c>
      <c r="H767" s="56"/>
      <c r="I767" s="56"/>
      <c r="J767" s="56"/>
      <c r="K767" s="56"/>
    </row>
    <row r="768" spans="1:11" s="57" customFormat="1" ht="12.75">
      <c r="A768" s="15" t="s">
        <v>1152</v>
      </c>
      <c r="B768" s="14" t="s">
        <v>1212</v>
      </c>
      <c r="C768" s="15" t="s">
        <v>4614</v>
      </c>
      <c r="D768" s="15" t="s">
        <v>2465</v>
      </c>
      <c r="E768" s="16">
        <v>25587.5</v>
      </c>
      <c r="F768" s="16">
        <v>25587.5</v>
      </c>
      <c r="G768" s="18">
        <v>0</v>
      </c>
      <c r="H768" s="56"/>
      <c r="I768" s="56"/>
      <c r="J768" s="56"/>
      <c r="K768" s="56"/>
    </row>
    <row r="769" spans="1:11" s="57" customFormat="1" ht="12.75">
      <c r="A769" s="15" t="s">
        <v>1152</v>
      </c>
      <c r="B769" s="15" t="s">
        <v>2532</v>
      </c>
      <c r="C769" s="15" t="s">
        <v>4634</v>
      </c>
      <c r="D769" s="15" t="s">
        <v>2469</v>
      </c>
      <c r="E769" s="16">
        <v>18057</v>
      </c>
      <c r="F769" s="16">
        <v>8046.94</v>
      </c>
      <c r="G769" s="16">
        <f>+E769-F769</f>
        <v>10010.060000000001</v>
      </c>
      <c r="H769" s="56"/>
      <c r="I769" s="56"/>
      <c r="J769" s="56"/>
      <c r="K769" s="56"/>
    </row>
    <row r="770" spans="1:11" s="57" customFormat="1" ht="12.75">
      <c r="A770" s="15" t="s">
        <v>1152</v>
      </c>
      <c r="B770" s="14" t="s">
        <v>1212</v>
      </c>
      <c r="C770" s="15" t="s">
        <v>4636</v>
      </c>
      <c r="D770" s="15" t="s">
        <v>2470</v>
      </c>
      <c r="E770" s="16">
        <v>2500</v>
      </c>
      <c r="F770" s="16">
        <v>2500</v>
      </c>
      <c r="G770" s="18">
        <v>0</v>
      </c>
      <c r="H770" s="56"/>
      <c r="I770" s="56"/>
      <c r="J770" s="56"/>
      <c r="K770" s="56"/>
    </row>
    <row r="771" spans="1:11" s="57" customFormat="1" ht="12.75">
      <c r="A771" s="15" t="s">
        <v>1152</v>
      </c>
      <c r="B771" s="15" t="s">
        <v>1294</v>
      </c>
      <c r="C771" s="15" t="s">
        <v>3498</v>
      </c>
      <c r="D771" s="15" t="s">
        <v>2477</v>
      </c>
      <c r="E771" s="16">
        <v>35592.2</v>
      </c>
      <c r="F771" s="18">
        <v>0</v>
      </c>
      <c r="G771" s="16">
        <f>+E771-F771</f>
        <v>35592.2</v>
      </c>
      <c r="H771" s="56"/>
      <c r="I771" s="56"/>
      <c r="J771" s="56"/>
      <c r="K771" s="56"/>
    </row>
    <row r="772" spans="1:11" s="57" customFormat="1" ht="12.75">
      <c r="A772" s="15" t="s">
        <v>1152</v>
      </c>
      <c r="B772" s="15" t="s">
        <v>1287</v>
      </c>
      <c r="C772" s="15" t="s">
        <v>3683</v>
      </c>
      <c r="D772" s="15" t="s">
        <v>2482</v>
      </c>
      <c r="E772" s="16">
        <v>336903.68</v>
      </c>
      <c r="F772" s="16">
        <v>5000</v>
      </c>
      <c r="G772" s="16">
        <f>+E772-F772</f>
        <v>331903.68</v>
      </c>
      <c r="H772" s="56"/>
      <c r="I772" s="56"/>
      <c r="J772" s="56"/>
      <c r="K772" s="56"/>
    </row>
    <row r="773" spans="1:11" s="57" customFormat="1" ht="12.75">
      <c r="A773" s="15" t="s">
        <v>1152</v>
      </c>
      <c r="B773" s="14" t="s">
        <v>1212</v>
      </c>
      <c r="C773" s="15" t="s">
        <v>3688</v>
      </c>
      <c r="D773" s="15" t="s">
        <v>2484</v>
      </c>
      <c r="E773" s="16">
        <v>5396.32</v>
      </c>
      <c r="F773" s="16">
        <v>5396.32</v>
      </c>
      <c r="G773" s="18">
        <v>0</v>
      </c>
      <c r="H773" s="56"/>
      <c r="I773" s="56"/>
      <c r="J773" s="56"/>
      <c r="K773" s="56"/>
    </row>
    <row r="774" spans="1:11" s="57" customFormat="1" ht="12.75">
      <c r="A774" s="15" t="s">
        <v>1152</v>
      </c>
      <c r="B774" s="15" t="s">
        <v>1300</v>
      </c>
      <c r="C774" s="15" t="s">
        <v>1990</v>
      </c>
      <c r="D774" s="15" t="s">
        <v>2490</v>
      </c>
      <c r="E774" s="16">
        <v>12500</v>
      </c>
      <c r="F774" s="18">
        <v>0</v>
      </c>
      <c r="G774" s="16">
        <f aca="true" t="shared" si="3" ref="G774:G781">+E774-F774</f>
        <v>12500</v>
      </c>
      <c r="H774" s="56"/>
      <c r="I774" s="56"/>
      <c r="J774" s="56"/>
      <c r="K774" s="56"/>
    </row>
    <row r="775" spans="1:11" s="57" customFormat="1" ht="12.75">
      <c r="A775" s="15" t="s">
        <v>1152</v>
      </c>
      <c r="B775" s="15" t="s">
        <v>1315</v>
      </c>
      <c r="C775" s="15" t="s">
        <v>4673</v>
      </c>
      <c r="D775" s="15" t="s">
        <v>2491</v>
      </c>
      <c r="E775" s="16">
        <v>22253</v>
      </c>
      <c r="F775" s="18">
        <v>0</v>
      </c>
      <c r="G775" s="16">
        <f t="shared" si="3"/>
        <v>22253</v>
      </c>
      <c r="H775" s="56"/>
      <c r="I775" s="56"/>
      <c r="J775" s="56"/>
      <c r="K775" s="56"/>
    </row>
    <row r="776" spans="1:11" s="57" customFormat="1" ht="12.75">
      <c r="A776" s="15" t="s">
        <v>1152</v>
      </c>
      <c r="B776" s="15" t="s">
        <v>1318</v>
      </c>
      <c r="C776" s="15" t="s">
        <v>4679</v>
      </c>
      <c r="D776" s="15" t="s">
        <v>2494</v>
      </c>
      <c r="E776" s="16">
        <v>12500</v>
      </c>
      <c r="F776" s="18">
        <v>0</v>
      </c>
      <c r="G776" s="16">
        <f t="shared" si="3"/>
        <v>12500</v>
      </c>
      <c r="H776" s="56"/>
      <c r="I776" s="56"/>
      <c r="J776" s="56"/>
      <c r="K776" s="56"/>
    </row>
    <row r="777" spans="1:11" s="57" customFormat="1" ht="12.75">
      <c r="A777" s="15" t="s">
        <v>1152</v>
      </c>
      <c r="B777" s="15" t="s">
        <v>1319</v>
      </c>
      <c r="C777" s="15" t="s">
        <v>4681</v>
      </c>
      <c r="D777" s="15" t="s">
        <v>2495</v>
      </c>
      <c r="E777" s="16">
        <v>29759</v>
      </c>
      <c r="F777" s="18">
        <v>0</v>
      </c>
      <c r="G777" s="16">
        <f t="shared" si="3"/>
        <v>29759</v>
      </c>
      <c r="H777" s="56"/>
      <c r="I777" s="56"/>
      <c r="J777" s="56"/>
      <c r="K777" s="56"/>
    </row>
    <row r="778" spans="1:11" s="57" customFormat="1" ht="12.75">
      <c r="A778" s="15" t="s">
        <v>1152</v>
      </c>
      <c r="B778" s="15" t="s">
        <v>1289</v>
      </c>
      <c r="C778" s="15" t="s">
        <v>4697</v>
      </c>
      <c r="D778" s="15" t="s">
        <v>2508</v>
      </c>
      <c r="E778" s="16">
        <v>199706.78</v>
      </c>
      <c r="F778" s="16">
        <v>120272.88</v>
      </c>
      <c r="G778" s="16">
        <f t="shared" si="3"/>
        <v>79433.9</v>
      </c>
      <c r="H778" s="56"/>
      <c r="I778" s="56"/>
      <c r="J778" s="56"/>
      <c r="K778" s="56"/>
    </row>
    <row r="779" spans="1:11" s="57" customFormat="1" ht="12.75">
      <c r="A779" s="15" t="s">
        <v>1152</v>
      </c>
      <c r="B779" s="15" t="s">
        <v>1332</v>
      </c>
      <c r="C779" s="15" t="s">
        <v>2519</v>
      </c>
      <c r="D779" s="15" t="s">
        <v>2520</v>
      </c>
      <c r="E779" s="16">
        <v>3871</v>
      </c>
      <c r="F779" s="18">
        <v>0</v>
      </c>
      <c r="G779" s="16">
        <f t="shared" si="3"/>
        <v>3871</v>
      </c>
      <c r="H779" s="56"/>
      <c r="I779" s="56"/>
      <c r="J779" s="56"/>
      <c r="K779" s="56"/>
    </row>
    <row r="780" spans="1:11" s="57" customFormat="1" ht="12.75">
      <c r="A780" s="15" t="s">
        <v>1152</v>
      </c>
      <c r="B780" s="15" t="s">
        <v>2544</v>
      </c>
      <c r="C780" s="15" t="s">
        <v>2946</v>
      </c>
      <c r="D780" s="15" t="s">
        <v>2523</v>
      </c>
      <c r="E780" s="16">
        <v>636.97</v>
      </c>
      <c r="F780" s="18">
        <v>0</v>
      </c>
      <c r="G780" s="16">
        <f t="shared" si="3"/>
        <v>636.97</v>
      </c>
      <c r="H780" s="56"/>
      <c r="I780" s="56"/>
      <c r="J780" s="56"/>
      <c r="K780" s="56"/>
    </row>
    <row r="781" spans="1:11" s="57" customFormat="1" ht="12.75">
      <c r="A781" s="15" t="s">
        <v>1152</v>
      </c>
      <c r="B781" s="15" t="s">
        <v>1215</v>
      </c>
      <c r="C781" s="15" t="s">
        <v>2960</v>
      </c>
      <c r="D781" s="15" t="s">
        <v>2524</v>
      </c>
      <c r="E781" s="16">
        <v>17988</v>
      </c>
      <c r="F781" s="18">
        <v>0</v>
      </c>
      <c r="G781" s="16">
        <f t="shared" si="3"/>
        <v>17988</v>
      </c>
      <c r="H781" s="56"/>
      <c r="I781" s="56"/>
      <c r="J781" s="56"/>
      <c r="K781" s="56"/>
    </row>
    <row r="782" spans="1:11" s="57" customFormat="1" ht="12.75">
      <c r="A782" s="15" t="s">
        <v>1152</v>
      </c>
      <c r="B782" s="14" t="s">
        <v>1212</v>
      </c>
      <c r="C782" s="15" t="s">
        <v>2962</v>
      </c>
      <c r="D782" s="15" t="s">
        <v>2525</v>
      </c>
      <c r="E782" s="16">
        <v>15000</v>
      </c>
      <c r="F782" s="16">
        <v>15000</v>
      </c>
      <c r="G782" s="18">
        <v>0</v>
      </c>
      <c r="H782" s="56"/>
      <c r="I782" s="56"/>
      <c r="J782" s="56"/>
      <c r="K782" s="56"/>
    </row>
    <row r="783" spans="1:11" s="57" customFormat="1" ht="12.75">
      <c r="A783" s="15"/>
      <c r="B783" s="15"/>
      <c r="C783" s="15"/>
      <c r="D783" s="21" t="s">
        <v>3886</v>
      </c>
      <c r="E783" s="50">
        <f>SUM(E766:E782)</f>
        <v>760544.45</v>
      </c>
      <c r="F783" s="50">
        <f>SUM(F766:F782)</f>
        <v>191556.64</v>
      </c>
      <c r="G783" s="50">
        <f>SUM(G766:G782)</f>
        <v>568987.8099999999</v>
      </c>
      <c r="H783" s="56"/>
      <c r="I783" s="56"/>
      <c r="J783" s="56"/>
      <c r="K783" s="56"/>
    </row>
    <row r="784" spans="1:11" s="57" customFormat="1" ht="12.75">
      <c r="A784" s="49"/>
      <c r="B784" s="15"/>
      <c r="C784" s="15"/>
      <c r="D784" s="21" t="s">
        <v>3843</v>
      </c>
      <c r="E784" s="50">
        <f>+E783+E765+E762+E760+E748+E707+E680+E666+E638+E630+E618+E612+E604+E575+E555+E533+E508+E470+E459+E445+E431+E425+E409+E384+E371+E358+E403</f>
        <v>14693773.55</v>
      </c>
      <c r="F784" s="50">
        <f>+F783+F765+F762+F760+F748+F707+F680+F666+F638+F630+F618+F612+F604+F575+F555+F533+F508+F470+F459+F445+F431+F425+F409+F384+F371+F358+F403</f>
        <v>13074930.459999999</v>
      </c>
      <c r="G784" s="50">
        <f>+G783+G765+G762+G760+G748+G707+G680+G666+G638+G630+G618+G612+G604+G575+G555+G533+G508+G470+G459+G445+G431+G425+G409+G384+G371+G358+G403</f>
        <v>1618843.09</v>
      </c>
      <c r="H784" s="56"/>
      <c r="I784" s="56"/>
      <c r="J784" s="56"/>
      <c r="K784" s="56"/>
    </row>
    <row r="785" spans="1:11" s="57" customFormat="1" ht="12.75">
      <c r="A785" s="49" t="s">
        <v>1153</v>
      </c>
      <c r="B785" s="15"/>
      <c r="C785" s="15"/>
      <c r="D785" s="21"/>
      <c r="E785" s="50"/>
      <c r="F785" s="50"/>
      <c r="G785" s="50"/>
      <c r="H785" s="56"/>
      <c r="I785" s="56"/>
      <c r="J785" s="56"/>
      <c r="K785" s="56"/>
    </row>
    <row r="786" spans="1:11" s="57" customFormat="1" ht="12.75">
      <c r="A786" s="15" t="s">
        <v>1206</v>
      </c>
      <c r="B786" s="15" t="s">
        <v>2666</v>
      </c>
      <c r="C786" s="15" t="s">
        <v>2666</v>
      </c>
      <c r="D786" s="15" t="s">
        <v>2667</v>
      </c>
      <c r="E786" s="34">
        <v>500000</v>
      </c>
      <c r="F786" s="34">
        <v>500000</v>
      </c>
      <c r="G786" s="34">
        <f>+E786-F786</f>
        <v>0</v>
      </c>
      <c r="H786" s="56"/>
      <c r="I786" s="56"/>
      <c r="J786" s="56"/>
      <c r="K786" s="56"/>
    </row>
    <row r="787" spans="1:11" s="57" customFormat="1" ht="12.75">
      <c r="A787" s="15"/>
      <c r="B787" s="15"/>
      <c r="C787" s="15"/>
      <c r="D787" s="21" t="s">
        <v>3886</v>
      </c>
      <c r="E787" s="50">
        <f>SUM(E786:E786)</f>
        <v>500000</v>
      </c>
      <c r="F787" s="50">
        <f>SUM(F786:F786)</f>
        <v>500000</v>
      </c>
      <c r="G787" s="50">
        <f>SUM(G786:G786)</f>
        <v>0</v>
      </c>
      <c r="H787" s="56"/>
      <c r="I787" s="56"/>
      <c r="J787" s="56"/>
      <c r="K787" s="56"/>
    </row>
    <row r="788" spans="1:11" s="57" customFormat="1" ht="12.75">
      <c r="A788" s="15" t="s">
        <v>1149</v>
      </c>
      <c r="B788" s="15" t="s">
        <v>2681</v>
      </c>
      <c r="C788" s="15" t="s">
        <v>2681</v>
      </c>
      <c r="D788" s="15" t="s">
        <v>2682</v>
      </c>
      <c r="E788" s="34">
        <v>64369.5</v>
      </c>
      <c r="F788" s="34">
        <v>64369.5</v>
      </c>
      <c r="G788" s="34">
        <f>+E788-F788</f>
        <v>0</v>
      </c>
      <c r="H788" s="56"/>
      <c r="I788" s="56"/>
      <c r="J788" s="56"/>
      <c r="K788" s="56"/>
    </row>
    <row r="789" spans="1:11" s="57" customFormat="1" ht="12.75">
      <c r="A789" s="15"/>
      <c r="B789" s="15"/>
      <c r="C789" s="15"/>
      <c r="D789" s="21" t="s">
        <v>3886</v>
      </c>
      <c r="E789" s="50">
        <f>SUM(E788)</f>
        <v>64369.5</v>
      </c>
      <c r="F789" s="50">
        <f>SUM(F788)</f>
        <v>64369.5</v>
      </c>
      <c r="G789" s="50">
        <f>SUM(G788)</f>
        <v>0</v>
      </c>
      <c r="H789" s="56"/>
      <c r="I789" s="56"/>
      <c r="J789" s="56"/>
      <c r="K789" s="56"/>
    </row>
    <row r="790" spans="1:11" s="57" customFormat="1" ht="12.75">
      <c r="A790" s="15" t="s">
        <v>1135</v>
      </c>
      <c r="B790" s="15" t="s">
        <v>2683</v>
      </c>
      <c r="C790" s="15" t="s">
        <v>2683</v>
      </c>
      <c r="D790" s="15" t="s">
        <v>2684</v>
      </c>
      <c r="E790" s="34">
        <v>990000</v>
      </c>
      <c r="F790" s="34">
        <v>546600</v>
      </c>
      <c r="G790" s="34">
        <f>+E790-F790</f>
        <v>443400</v>
      </c>
      <c r="H790" s="56"/>
      <c r="I790" s="56"/>
      <c r="J790" s="56"/>
      <c r="K790" s="56"/>
    </row>
    <row r="791" spans="1:11" s="57" customFormat="1" ht="12.75">
      <c r="A791" s="15"/>
      <c r="B791" s="15"/>
      <c r="C791" s="15"/>
      <c r="D791" s="21" t="s">
        <v>3886</v>
      </c>
      <c r="E791" s="50">
        <f>SUM(E790)</f>
        <v>990000</v>
      </c>
      <c r="F791" s="50">
        <f>SUM(F790)</f>
        <v>546600</v>
      </c>
      <c r="G791" s="50">
        <f>SUM(G790)</f>
        <v>443400</v>
      </c>
      <c r="H791" s="56"/>
      <c r="I791" s="56"/>
      <c r="J791" s="56"/>
      <c r="K791" s="56"/>
    </row>
    <row r="792" spans="1:11" s="57" customFormat="1" ht="12.75">
      <c r="A792" s="15"/>
      <c r="B792" s="15"/>
      <c r="C792" s="15"/>
      <c r="D792" s="21" t="s">
        <v>3843</v>
      </c>
      <c r="E792" s="50">
        <f>+E791+E789+E787</f>
        <v>1554369.5</v>
      </c>
      <c r="F792" s="50">
        <f>+F791+F789+F787</f>
        <v>1110969.5</v>
      </c>
      <c r="G792" s="50">
        <f>+G791+G789+G787</f>
        <v>443400</v>
      </c>
      <c r="H792" s="56"/>
      <c r="I792" s="56"/>
      <c r="J792" s="56"/>
      <c r="K792" s="56"/>
    </row>
    <row r="793" spans="1:11" s="57" customFormat="1" ht="12.75">
      <c r="A793" s="21"/>
      <c r="B793" s="21"/>
      <c r="C793" s="21"/>
      <c r="D793" s="21" t="s">
        <v>3811</v>
      </c>
      <c r="E793" s="50">
        <f>+E288+E792+E784+E267</f>
        <v>21293743.51</v>
      </c>
      <c r="F793" s="50">
        <f>+F288+F792+F784+F267</f>
        <v>17987345.55</v>
      </c>
      <c r="G793" s="50">
        <f>+G288+G792+G784+G267</f>
        <v>3306397.96</v>
      </c>
      <c r="H793" s="56"/>
      <c r="I793" s="56"/>
      <c r="J793" s="56"/>
      <c r="K793" s="56"/>
    </row>
    <row r="794" spans="1:11" s="57" customFormat="1" ht="12.75">
      <c r="A794" s="56"/>
      <c r="B794" s="56"/>
      <c r="C794" s="56"/>
      <c r="D794" s="56"/>
      <c r="E794" s="228"/>
      <c r="F794" s="228"/>
      <c r="G794" s="228"/>
      <c r="H794" s="56"/>
      <c r="I794" s="56"/>
      <c r="J794" s="56"/>
      <c r="K794" s="56"/>
    </row>
    <row r="795" spans="1:11" s="57" customFormat="1" ht="12.75">
      <c r="A795" s="56" t="s">
        <v>476</v>
      </c>
      <c r="B795" s="56"/>
      <c r="C795" s="56"/>
      <c r="D795" s="56"/>
      <c r="E795" s="269" t="s">
        <v>607</v>
      </c>
      <c r="F795" s="269"/>
      <c r="G795" s="54">
        <f>+G793</f>
        <v>3306397.96</v>
      </c>
      <c r="H795" s="56"/>
      <c r="I795" s="56"/>
      <c r="J795" s="56"/>
      <c r="K795" s="56"/>
    </row>
    <row r="796" spans="1:11" s="57" customFormat="1" ht="12.75">
      <c r="A796" s="56"/>
      <c r="B796" s="56"/>
      <c r="C796" s="56"/>
      <c r="D796" s="56"/>
      <c r="E796" s="269" t="s">
        <v>608</v>
      </c>
      <c r="F796" s="269"/>
      <c r="G796" s="54">
        <f>+ANEXO_12!E219</f>
        <v>1031325.0800000022</v>
      </c>
      <c r="H796" s="56"/>
      <c r="I796" s="56"/>
      <c r="J796" s="56"/>
      <c r="K796" s="56"/>
    </row>
    <row r="797" spans="1:11" s="57" customFormat="1" ht="12.75">
      <c r="A797" s="56"/>
      <c r="B797" s="56"/>
      <c r="C797" s="56"/>
      <c r="D797" s="56"/>
      <c r="E797" s="251" t="s">
        <v>3843</v>
      </c>
      <c r="F797" s="252"/>
      <c r="G797" s="55">
        <f>+G795+G796</f>
        <v>4337723.040000002</v>
      </c>
      <c r="H797" s="56"/>
      <c r="I797" s="56"/>
      <c r="J797" s="56"/>
      <c r="K797" s="56"/>
    </row>
    <row r="798" spans="1:11" s="57" customFormat="1" ht="12.75">
      <c r="A798" s="56"/>
      <c r="B798" s="56"/>
      <c r="C798" s="56"/>
      <c r="D798" s="56"/>
      <c r="E798" s="228"/>
      <c r="F798" s="228"/>
      <c r="G798" s="228"/>
      <c r="H798" s="56"/>
      <c r="I798" s="56"/>
      <c r="J798" s="56"/>
      <c r="K798" s="56"/>
    </row>
    <row r="805" ht="13.5">
      <c r="E805"/>
    </row>
    <row r="806" ht="13.5">
      <c r="E806"/>
    </row>
    <row r="807" ht="13.5">
      <c r="E807"/>
    </row>
    <row r="808" ht="13.5">
      <c r="E808"/>
    </row>
    <row r="809" ht="13.5">
      <c r="E809"/>
    </row>
    <row r="810" ht="13.5">
      <c r="E810"/>
    </row>
  </sheetData>
  <sheetProtection/>
  <mergeCells count="10">
    <mergeCell ref="E795:F795"/>
    <mergeCell ref="E796:F796"/>
    <mergeCell ref="E797:F797"/>
    <mergeCell ref="E8:G8"/>
    <mergeCell ref="A6:G6"/>
    <mergeCell ref="A1:G1"/>
    <mergeCell ref="A2:G2"/>
    <mergeCell ref="A4:G4"/>
    <mergeCell ref="A5:G5"/>
    <mergeCell ref="B8:C8"/>
  </mergeCells>
  <printOptions horizontalCentered="1"/>
  <pageMargins left="0.3937007874015748" right="0.31496062992125984" top="0.31496062992125984" bottom="0.3937007874015748" header="0.31496062992125984" footer="0.15748031496062992"/>
  <pageSetup firstPageNumber="462" useFirstPageNumber="1" fitToHeight="50" fitToWidth="1" horizontalDpi="600" verticalDpi="600" orientation="portrait" scale="58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A2" sqref="A2:E2"/>
    </sheetView>
  </sheetViews>
  <sheetFormatPr defaultColWidth="15.8515625" defaultRowHeight="12.75"/>
  <cols>
    <col min="1" max="1" width="24.57421875" style="11" customWidth="1"/>
    <col min="2" max="2" width="59.28125" style="11" customWidth="1"/>
    <col min="3" max="4" width="18.57421875" style="11" customWidth="1"/>
    <col min="5" max="5" width="20.7109375" style="11" customWidth="1"/>
    <col min="6" max="242" width="13.00390625" style="11" customWidth="1"/>
    <col min="243" max="243" width="9.421875" style="11" customWidth="1"/>
    <col min="244" max="244" width="16.421875" style="11" bestFit="1" customWidth="1"/>
    <col min="245" max="245" width="47.421875" style="11" bestFit="1" customWidth="1"/>
    <col min="246" max="16384" width="15.8515625" style="11" customWidth="1"/>
  </cols>
  <sheetData>
    <row r="1" spans="1:7" s="3" customFormat="1" ht="18">
      <c r="A1" s="258" t="s">
        <v>3839</v>
      </c>
      <c r="B1" s="258"/>
      <c r="C1" s="258"/>
      <c r="D1" s="258"/>
      <c r="E1" s="258"/>
      <c r="F1" s="1"/>
      <c r="G1" s="1"/>
    </row>
    <row r="2" spans="1:7" s="3" customFormat="1" ht="18">
      <c r="A2" s="267"/>
      <c r="B2" s="267"/>
      <c r="C2" s="267"/>
      <c r="D2" s="267"/>
      <c r="E2" s="267"/>
      <c r="F2" s="1"/>
      <c r="G2" s="1"/>
    </row>
    <row r="3" spans="1:7" s="3" customFormat="1" ht="15" customHeight="1">
      <c r="A3" s="13"/>
      <c r="B3" s="13"/>
      <c r="C3" s="13"/>
      <c r="D3" s="13"/>
      <c r="E3" s="13"/>
      <c r="F3" s="1"/>
      <c r="G3" s="1"/>
    </row>
    <row r="4" spans="1:7" s="3" customFormat="1" ht="15" customHeight="1">
      <c r="A4" s="268" t="s">
        <v>3838</v>
      </c>
      <c r="B4" s="268"/>
      <c r="C4" s="268"/>
      <c r="D4" s="268"/>
      <c r="E4" s="268"/>
      <c r="F4" s="1"/>
      <c r="G4" s="1"/>
    </row>
    <row r="5" spans="1:7" s="3" customFormat="1" ht="15" customHeight="1">
      <c r="A5" s="268" t="s">
        <v>1185</v>
      </c>
      <c r="B5" s="268"/>
      <c r="C5" s="268"/>
      <c r="D5" s="268"/>
      <c r="E5" s="268"/>
      <c r="F5" s="1"/>
      <c r="G5" s="1"/>
    </row>
    <row r="6" spans="1:7" s="3" customFormat="1" ht="15" customHeight="1">
      <c r="A6" s="268" t="s">
        <v>1121</v>
      </c>
      <c r="B6" s="268"/>
      <c r="C6" s="268"/>
      <c r="D6" s="268"/>
      <c r="E6" s="268"/>
      <c r="F6" s="1"/>
      <c r="G6" s="1"/>
    </row>
    <row r="7" spans="1:7" s="3" customFormat="1" ht="13.5">
      <c r="A7" s="1"/>
      <c r="B7" s="1"/>
      <c r="C7" s="2"/>
      <c r="D7" s="2"/>
      <c r="E7" s="2"/>
      <c r="F7" s="1"/>
      <c r="G7" s="1"/>
    </row>
    <row r="8" spans="1:7" s="3" customFormat="1" ht="13.5">
      <c r="A8" s="1"/>
      <c r="B8" s="1"/>
      <c r="C8" s="2"/>
      <c r="D8" s="2"/>
      <c r="E8" s="26" t="s">
        <v>446</v>
      </c>
      <c r="F8" s="1"/>
      <c r="G8" s="1"/>
    </row>
    <row r="9" spans="1:7" s="40" customFormat="1" ht="12.75">
      <c r="A9" s="38" t="s">
        <v>3841</v>
      </c>
      <c r="B9" s="38" t="s">
        <v>3842</v>
      </c>
      <c r="C9" s="270" t="s">
        <v>482</v>
      </c>
      <c r="D9" s="271"/>
      <c r="E9" s="272"/>
      <c r="F9" s="39"/>
      <c r="G9" s="39"/>
    </row>
    <row r="10" spans="1:7" s="40" customFormat="1" ht="12.75">
      <c r="A10" s="42"/>
      <c r="B10" s="42"/>
      <c r="C10" s="38" t="s">
        <v>3844</v>
      </c>
      <c r="D10" s="38" t="s">
        <v>3845</v>
      </c>
      <c r="E10" s="38" t="s">
        <v>3846</v>
      </c>
      <c r="F10" s="39"/>
      <c r="G10" s="39"/>
    </row>
    <row r="11" spans="1:7" s="40" customFormat="1" ht="12.75">
      <c r="A11" s="42"/>
      <c r="B11" s="42"/>
      <c r="C11" s="42"/>
      <c r="D11" s="42"/>
      <c r="E11" s="42" t="s">
        <v>3847</v>
      </c>
      <c r="F11" s="39"/>
      <c r="G11" s="39"/>
    </row>
    <row r="12" spans="1:7" s="40" customFormat="1" ht="12.75">
      <c r="A12" s="42"/>
      <c r="B12" s="42"/>
      <c r="C12" s="42"/>
      <c r="D12" s="42"/>
      <c r="E12" s="42"/>
      <c r="F12" s="39"/>
      <c r="G12" s="39"/>
    </row>
    <row r="13" spans="1:7" s="44" customFormat="1" ht="12.75">
      <c r="A13" s="42"/>
      <c r="B13" s="42"/>
      <c r="C13" s="42" t="s">
        <v>3825</v>
      </c>
      <c r="D13" s="42" t="s">
        <v>3824</v>
      </c>
      <c r="E13" s="42" t="s">
        <v>1155</v>
      </c>
      <c r="F13" s="43"/>
      <c r="G13" s="43"/>
    </row>
    <row r="14" spans="1:5" s="19" customFormat="1" ht="12.75">
      <c r="A14" s="30" t="s">
        <v>1122</v>
      </c>
      <c r="B14" s="15"/>
      <c r="C14" s="16"/>
      <c r="D14" s="17"/>
      <c r="E14" s="16"/>
    </row>
    <row r="15" spans="1:5" s="19" customFormat="1" ht="12.75">
      <c r="A15" s="15" t="s">
        <v>2739</v>
      </c>
      <c r="B15" s="15" t="s">
        <v>2740</v>
      </c>
      <c r="C15" s="34">
        <v>100000</v>
      </c>
      <c r="D15" s="34">
        <v>0</v>
      </c>
      <c r="E15" s="34">
        <f>+C15-D15</f>
        <v>100000</v>
      </c>
    </row>
    <row r="16" spans="1:5" s="19" customFormat="1" ht="12.75">
      <c r="A16" s="15" t="s">
        <v>2741</v>
      </c>
      <c r="B16" s="15" t="s">
        <v>2742</v>
      </c>
      <c r="C16" s="16">
        <v>26339.04</v>
      </c>
      <c r="D16" s="16">
        <v>26339.04</v>
      </c>
      <c r="E16" s="18">
        <v>0</v>
      </c>
    </row>
    <row r="17" spans="1:5" s="19" customFormat="1" ht="12.75">
      <c r="A17" s="15" t="s">
        <v>2743</v>
      </c>
      <c r="B17" s="15" t="s">
        <v>2744</v>
      </c>
      <c r="C17" s="16">
        <v>11425510</v>
      </c>
      <c r="D17" s="16">
        <v>11425510</v>
      </c>
      <c r="E17" s="18">
        <v>0</v>
      </c>
    </row>
    <row r="18" spans="1:5" s="19" customFormat="1" ht="12.75">
      <c r="A18" s="15" t="s">
        <v>2745</v>
      </c>
      <c r="B18" s="15" t="s">
        <v>2746</v>
      </c>
      <c r="C18" s="16">
        <v>9900</v>
      </c>
      <c r="D18" s="16">
        <v>9900</v>
      </c>
      <c r="E18" s="18">
        <v>0</v>
      </c>
    </row>
    <row r="19" spans="1:5" s="19" customFormat="1" ht="12.75">
      <c r="A19" s="15" t="s">
        <v>2767</v>
      </c>
      <c r="B19" s="15" t="s">
        <v>2768</v>
      </c>
      <c r="C19" s="16">
        <v>9909.9</v>
      </c>
      <c r="D19" s="16">
        <v>9909.9</v>
      </c>
      <c r="E19" s="18">
        <v>0</v>
      </c>
    </row>
    <row r="20" spans="1:5" s="19" customFormat="1" ht="12.75">
      <c r="A20" s="15" t="s">
        <v>2769</v>
      </c>
      <c r="B20" s="15" t="s">
        <v>2770</v>
      </c>
      <c r="C20" s="16">
        <v>70000</v>
      </c>
      <c r="D20" s="16">
        <v>70000</v>
      </c>
      <c r="E20" s="18">
        <v>0</v>
      </c>
    </row>
    <row r="21" spans="1:5" s="19" customFormat="1" ht="12.75">
      <c r="A21" s="15" t="s">
        <v>2771</v>
      </c>
      <c r="B21" s="15" t="s">
        <v>2772</v>
      </c>
      <c r="C21" s="16">
        <v>10473.73</v>
      </c>
      <c r="D21" s="16">
        <v>10473.73</v>
      </c>
      <c r="E21" s="18">
        <v>0</v>
      </c>
    </row>
    <row r="22" spans="1:5" s="19" customFormat="1" ht="12.75">
      <c r="A22" s="15" t="s">
        <v>2773</v>
      </c>
      <c r="B22" s="15" t="s">
        <v>2774</v>
      </c>
      <c r="C22" s="16">
        <v>1126.08</v>
      </c>
      <c r="D22" s="18">
        <v>0</v>
      </c>
      <c r="E22" s="16">
        <f aca="true" t="shared" si="0" ref="E22:E27">+C22-D22</f>
        <v>1126.08</v>
      </c>
    </row>
    <row r="23" spans="1:5" s="19" customFormat="1" ht="12.75">
      <c r="A23" s="15" t="s">
        <v>2775</v>
      </c>
      <c r="B23" s="15" t="s">
        <v>2776</v>
      </c>
      <c r="C23" s="16">
        <v>720000</v>
      </c>
      <c r="D23" s="16">
        <v>720000</v>
      </c>
      <c r="E23" s="18">
        <v>0</v>
      </c>
    </row>
    <row r="24" spans="1:5" s="19" customFormat="1" ht="12.75">
      <c r="A24" s="15" t="s">
        <v>2777</v>
      </c>
      <c r="B24" s="15" t="s">
        <v>2778</v>
      </c>
      <c r="C24" s="16">
        <v>8525825</v>
      </c>
      <c r="D24" s="16">
        <v>8525825</v>
      </c>
      <c r="E24" s="18">
        <v>0</v>
      </c>
    </row>
    <row r="25" spans="1:5" s="19" customFormat="1" ht="12.75">
      <c r="A25" s="15" t="s">
        <v>2779</v>
      </c>
      <c r="B25" s="15" t="s">
        <v>2780</v>
      </c>
      <c r="C25" s="16">
        <v>214850</v>
      </c>
      <c r="D25" s="16">
        <v>194600</v>
      </c>
      <c r="E25" s="16">
        <f t="shared" si="0"/>
        <v>20250</v>
      </c>
    </row>
    <row r="26" spans="1:5" s="19" customFormat="1" ht="12.75">
      <c r="A26" s="15" t="s">
        <v>2783</v>
      </c>
      <c r="B26" s="15" t="s">
        <v>2784</v>
      </c>
      <c r="C26" s="16">
        <v>32430</v>
      </c>
      <c r="D26" s="16">
        <v>32430</v>
      </c>
      <c r="E26" s="18">
        <v>0</v>
      </c>
    </row>
    <row r="27" spans="1:5" s="19" customFormat="1" ht="12.75">
      <c r="A27" s="15" t="s">
        <v>2785</v>
      </c>
      <c r="B27" s="15" t="s">
        <v>2786</v>
      </c>
      <c r="C27" s="16">
        <v>71326.45</v>
      </c>
      <c r="D27" s="18">
        <v>0</v>
      </c>
      <c r="E27" s="16">
        <f t="shared" si="0"/>
        <v>71326.45</v>
      </c>
    </row>
    <row r="28" spans="1:5" s="19" customFormat="1" ht="12.75">
      <c r="A28" s="15" t="s">
        <v>2791</v>
      </c>
      <c r="B28" s="15" t="s">
        <v>2792</v>
      </c>
      <c r="C28" s="16">
        <v>28282.03</v>
      </c>
      <c r="D28" s="16">
        <v>28282.03</v>
      </c>
      <c r="E28" s="18">
        <v>0</v>
      </c>
    </row>
    <row r="29" spans="1:5" s="19" customFormat="1" ht="12.75">
      <c r="A29" s="15" t="s">
        <v>2802</v>
      </c>
      <c r="B29" s="15" t="s">
        <v>2803</v>
      </c>
      <c r="C29" s="16">
        <v>42199.25</v>
      </c>
      <c r="D29" s="16">
        <v>42199.25</v>
      </c>
      <c r="E29" s="18">
        <v>0</v>
      </c>
    </row>
    <row r="30" spans="1:5" s="19" customFormat="1" ht="12.75">
      <c r="A30" s="15" t="s">
        <v>2804</v>
      </c>
      <c r="B30" s="15" t="s">
        <v>2805</v>
      </c>
      <c r="C30" s="16">
        <v>323725</v>
      </c>
      <c r="D30" s="16">
        <v>323725</v>
      </c>
      <c r="E30" s="18">
        <v>0</v>
      </c>
    </row>
    <row r="31" spans="1:5" s="19" customFormat="1" ht="12.75">
      <c r="A31" s="15" t="s">
        <v>2818</v>
      </c>
      <c r="B31" s="15" t="s">
        <v>2819</v>
      </c>
      <c r="C31" s="16">
        <v>63950.75</v>
      </c>
      <c r="D31" s="16">
        <v>63950.75</v>
      </c>
      <c r="E31" s="18">
        <v>0</v>
      </c>
    </row>
    <row r="32" spans="1:5" s="19" customFormat="1" ht="12.75">
      <c r="A32" s="15" t="s">
        <v>2834</v>
      </c>
      <c r="B32" s="15" t="s">
        <v>2835</v>
      </c>
      <c r="C32" s="16">
        <v>2400000</v>
      </c>
      <c r="D32" s="16">
        <v>2400000</v>
      </c>
      <c r="E32" s="18">
        <v>0</v>
      </c>
    </row>
    <row r="33" spans="1:5" s="19" customFormat="1" ht="12.75">
      <c r="A33" s="15" t="s">
        <v>2836</v>
      </c>
      <c r="B33" s="15" t="s">
        <v>2837</v>
      </c>
      <c r="C33" s="16">
        <v>4558440</v>
      </c>
      <c r="D33" s="16">
        <v>4558440</v>
      </c>
      <c r="E33" s="18">
        <v>0</v>
      </c>
    </row>
    <row r="34" spans="1:5" s="19" customFormat="1" ht="12.75">
      <c r="A34" s="15" t="s">
        <v>2838</v>
      </c>
      <c r="B34" s="15" t="s">
        <v>2839</v>
      </c>
      <c r="C34" s="16">
        <v>14000</v>
      </c>
      <c r="D34" s="16">
        <v>14000</v>
      </c>
      <c r="E34" s="18">
        <v>0</v>
      </c>
    </row>
    <row r="35" spans="1:5" s="19" customFormat="1" ht="12.75">
      <c r="A35" s="15" t="s">
        <v>2842</v>
      </c>
      <c r="B35" s="15" t="s">
        <v>2843</v>
      </c>
      <c r="C35" s="16">
        <v>12750.54</v>
      </c>
      <c r="D35" s="16">
        <v>12390.54</v>
      </c>
      <c r="E35" s="16">
        <f>+C35-D35</f>
        <v>360</v>
      </c>
    </row>
    <row r="36" spans="1:5" s="19" customFormat="1" ht="12.75">
      <c r="A36" s="15" t="s">
        <v>2846</v>
      </c>
      <c r="B36" s="15" t="s">
        <v>2847</v>
      </c>
      <c r="C36" s="16">
        <v>94314.67</v>
      </c>
      <c r="D36" s="16">
        <v>94314.67</v>
      </c>
      <c r="E36" s="18">
        <v>0</v>
      </c>
    </row>
    <row r="37" spans="1:5" s="19" customFormat="1" ht="12.75">
      <c r="A37" s="15" t="s">
        <v>2848</v>
      </c>
      <c r="B37" s="15" t="s">
        <v>2849</v>
      </c>
      <c r="C37" s="16">
        <v>232556.6</v>
      </c>
      <c r="D37" s="16">
        <v>232556.6</v>
      </c>
      <c r="E37" s="18">
        <v>0</v>
      </c>
    </row>
    <row r="38" spans="1:5" s="19" customFormat="1" ht="12.75">
      <c r="A38" s="15" t="s">
        <v>2854</v>
      </c>
      <c r="B38" s="15" t="s">
        <v>2855</v>
      </c>
      <c r="C38" s="16">
        <v>1361250</v>
      </c>
      <c r="D38" s="16">
        <v>1361250</v>
      </c>
      <c r="E38" s="18">
        <v>0</v>
      </c>
    </row>
    <row r="39" spans="1:5" s="19" customFormat="1" ht="12.75">
      <c r="A39" s="15" t="s">
        <v>2864</v>
      </c>
      <c r="B39" s="15" t="s">
        <v>2865</v>
      </c>
      <c r="C39" s="16">
        <v>885454</v>
      </c>
      <c r="D39" s="16">
        <v>868635.25</v>
      </c>
      <c r="E39" s="16">
        <f>+C39-D39</f>
        <v>16818.75</v>
      </c>
    </row>
    <row r="40" spans="1:5" s="19" customFormat="1" ht="12.75">
      <c r="A40" s="15" t="s">
        <v>2876</v>
      </c>
      <c r="B40" s="15" t="s">
        <v>2877</v>
      </c>
      <c r="C40" s="16">
        <v>63000</v>
      </c>
      <c r="D40" s="16">
        <v>63000</v>
      </c>
      <c r="E40" s="18">
        <v>0</v>
      </c>
    </row>
    <row r="41" spans="1:5" s="19" customFormat="1" ht="12.75">
      <c r="A41" s="15" t="s">
        <v>2880</v>
      </c>
      <c r="B41" s="15" t="s">
        <v>2881</v>
      </c>
      <c r="C41" s="16">
        <v>575150</v>
      </c>
      <c r="D41" s="16">
        <v>534750</v>
      </c>
      <c r="E41" s="16">
        <f>+C41-D41</f>
        <v>40400</v>
      </c>
    </row>
    <row r="42" spans="1:5" s="19" customFormat="1" ht="12.75">
      <c r="A42" s="15" t="s">
        <v>2882</v>
      </c>
      <c r="B42" s="15" t="s">
        <v>2883</v>
      </c>
      <c r="C42" s="16">
        <v>26524.75</v>
      </c>
      <c r="D42" s="16">
        <v>26524.75</v>
      </c>
      <c r="E42" s="18">
        <v>0</v>
      </c>
    </row>
    <row r="43" spans="1:5" s="19" customFormat="1" ht="12.75">
      <c r="A43" s="15" t="s">
        <v>2884</v>
      </c>
      <c r="B43" s="15" t="s">
        <v>2885</v>
      </c>
      <c r="C43" s="16">
        <v>183425</v>
      </c>
      <c r="D43" s="16">
        <v>183425</v>
      </c>
      <c r="E43" s="18">
        <v>0</v>
      </c>
    </row>
    <row r="44" spans="1:5" s="19" customFormat="1" ht="12.75">
      <c r="A44" s="15" t="s">
        <v>2891</v>
      </c>
      <c r="B44" s="15" t="s">
        <v>2892</v>
      </c>
      <c r="C44" s="16">
        <v>6050</v>
      </c>
      <c r="D44" s="16">
        <v>6050</v>
      </c>
      <c r="E44" s="18">
        <v>0</v>
      </c>
    </row>
    <row r="45" spans="1:5" s="19" customFormat="1" ht="12.75">
      <c r="A45" s="15" t="s">
        <v>2907</v>
      </c>
      <c r="B45" s="15" t="s">
        <v>2908</v>
      </c>
      <c r="C45" s="16">
        <v>100000</v>
      </c>
      <c r="D45" s="18">
        <v>0</v>
      </c>
      <c r="E45" s="16">
        <f>+C45-D45</f>
        <v>100000</v>
      </c>
    </row>
    <row r="46" spans="1:5" s="19" customFormat="1" ht="12.75">
      <c r="A46" s="15" t="s">
        <v>2912</v>
      </c>
      <c r="B46" s="15" t="s">
        <v>2913</v>
      </c>
      <c r="C46" s="16">
        <v>80000</v>
      </c>
      <c r="D46" s="18">
        <v>0</v>
      </c>
      <c r="E46" s="16">
        <f>+C46-D46</f>
        <v>80000</v>
      </c>
    </row>
    <row r="47" spans="1:5" s="19" customFormat="1" ht="12.75">
      <c r="A47" s="15" t="s">
        <v>2914</v>
      </c>
      <c r="B47" s="15" t="s">
        <v>2915</v>
      </c>
      <c r="C47" s="16">
        <v>50590</v>
      </c>
      <c r="D47" s="16">
        <v>50590</v>
      </c>
      <c r="E47" s="18">
        <v>0</v>
      </c>
    </row>
    <row r="48" spans="1:5" s="19" customFormat="1" ht="12.75">
      <c r="A48" s="15" t="s">
        <v>2916</v>
      </c>
      <c r="B48" s="15" t="s">
        <v>2917</v>
      </c>
      <c r="C48" s="16">
        <v>105100</v>
      </c>
      <c r="D48" s="16">
        <v>105100</v>
      </c>
      <c r="E48" s="18">
        <v>0</v>
      </c>
    </row>
    <row r="49" spans="1:5" s="19" customFormat="1" ht="12.75">
      <c r="A49" s="15" t="s">
        <v>860</v>
      </c>
      <c r="B49" s="15" t="s">
        <v>861</v>
      </c>
      <c r="C49" s="16">
        <v>15000</v>
      </c>
      <c r="D49" s="16">
        <v>15000</v>
      </c>
      <c r="E49" s="18">
        <v>0</v>
      </c>
    </row>
    <row r="50" spans="1:5" s="19" customFormat="1" ht="12.75">
      <c r="A50" s="15" t="s">
        <v>874</v>
      </c>
      <c r="B50" s="15" t="s">
        <v>875</v>
      </c>
      <c r="C50" s="16">
        <v>23000</v>
      </c>
      <c r="D50" s="16">
        <v>23000</v>
      </c>
      <c r="E50" s="18">
        <v>0</v>
      </c>
    </row>
    <row r="51" spans="1:5" s="19" customFormat="1" ht="12.75">
      <c r="A51" s="15" t="s">
        <v>876</v>
      </c>
      <c r="B51" s="15" t="s">
        <v>877</v>
      </c>
      <c r="C51" s="16">
        <v>10620</v>
      </c>
      <c r="D51" s="16">
        <v>10620</v>
      </c>
      <c r="E51" s="18">
        <v>0</v>
      </c>
    </row>
    <row r="52" spans="1:5" s="19" customFormat="1" ht="12.75">
      <c r="A52" s="15" t="s">
        <v>892</v>
      </c>
      <c r="B52" s="15" t="s">
        <v>893</v>
      </c>
      <c r="C52" s="16">
        <v>28920</v>
      </c>
      <c r="D52" s="16">
        <v>28920</v>
      </c>
      <c r="E52" s="18">
        <v>0</v>
      </c>
    </row>
    <row r="53" spans="1:5" s="19" customFormat="1" ht="12.75">
      <c r="A53" s="15" t="s">
        <v>894</v>
      </c>
      <c r="B53" s="15" t="s">
        <v>895</v>
      </c>
      <c r="C53" s="16">
        <v>1650000</v>
      </c>
      <c r="D53" s="16">
        <v>1650000</v>
      </c>
      <c r="E53" s="18">
        <v>0</v>
      </c>
    </row>
    <row r="54" spans="1:5" s="19" customFormat="1" ht="12.75">
      <c r="A54" s="15" t="s">
        <v>896</v>
      </c>
      <c r="B54" s="15" t="s">
        <v>897</v>
      </c>
      <c r="C54" s="16">
        <v>1331495</v>
      </c>
      <c r="D54" s="16">
        <v>1331495</v>
      </c>
      <c r="E54" s="18">
        <v>0</v>
      </c>
    </row>
    <row r="55" spans="1:5" s="19" customFormat="1" ht="12.75">
      <c r="A55" s="15" t="s">
        <v>900</v>
      </c>
      <c r="B55" s="15" t="s">
        <v>901</v>
      </c>
      <c r="C55" s="16">
        <v>12031374.6</v>
      </c>
      <c r="D55" s="16">
        <v>12031374.6</v>
      </c>
      <c r="E55" s="18">
        <v>0</v>
      </c>
    </row>
    <row r="56" spans="1:5" s="19" customFormat="1" ht="12.75">
      <c r="A56" s="15" t="s">
        <v>902</v>
      </c>
      <c r="B56" s="15" t="s">
        <v>903</v>
      </c>
      <c r="C56" s="16">
        <v>129030</v>
      </c>
      <c r="D56" s="16">
        <v>129030</v>
      </c>
      <c r="E56" s="18">
        <v>0</v>
      </c>
    </row>
    <row r="57" spans="1:5" s="19" customFormat="1" ht="12.75">
      <c r="A57" s="15" t="s">
        <v>904</v>
      </c>
      <c r="B57" s="15" t="s">
        <v>905</v>
      </c>
      <c r="C57" s="16">
        <v>50000</v>
      </c>
      <c r="D57" s="16">
        <v>50000</v>
      </c>
      <c r="E57" s="18">
        <v>0</v>
      </c>
    </row>
    <row r="58" spans="1:5" s="19" customFormat="1" ht="12.75">
      <c r="A58" s="15" t="s">
        <v>918</v>
      </c>
      <c r="B58" s="15" t="s">
        <v>919</v>
      </c>
      <c r="C58" s="16">
        <v>71675.48</v>
      </c>
      <c r="D58" s="16">
        <v>71675.48</v>
      </c>
      <c r="E58" s="18">
        <v>0</v>
      </c>
    </row>
    <row r="59" spans="1:5" s="19" customFormat="1" ht="12.75">
      <c r="A59" s="15" t="s">
        <v>920</v>
      </c>
      <c r="B59" s="15" t="s">
        <v>921</v>
      </c>
      <c r="C59" s="16">
        <v>23000</v>
      </c>
      <c r="D59" s="16">
        <v>23000</v>
      </c>
      <c r="E59" s="18">
        <v>0</v>
      </c>
    </row>
    <row r="60" spans="1:5" s="19" customFormat="1" ht="12.75">
      <c r="A60" s="15" t="s">
        <v>932</v>
      </c>
      <c r="B60" s="15" t="s">
        <v>933</v>
      </c>
      <c r="C60" s="16">
        <v>12443177</v>
      </c>
      <c r="D60" s="16">
        <v>12442893.79</v>
      </c>
      <c r="E60" s="16">
        <f>+C60-D60</f>
        <v>283.21000000089407</v>
      </c>
    </row>
    <row r="61" spans="1:5" s="19" customFormat="1" ht="12.75">
      <c r="A61" s="15" t="s">
        <v>934</v>
      </c>
      <c r="B61" s="15" t="s">
        <v>935</v>
      </c>
      <c r="C61" s="16">
        <v>24857.25</v>
      </c>
      <c r="D61" s="16">
        <v>24857.25</v>
      </c>
      <c r="E61" s="18">
        <v>0</v>
      </c>
    </row>
    <row r="62" spans="1:5" s="19" customFormat="1" ht="12.75">
      <c r="A62" s="15" t="s">
        <v>956</v>
      </c>
      <c r="B62" s="15" t="s">
        <v>957</v>
      </c>
      <c r="C62" s="16">
        <v>288780.2</v>
      </c>
      <c r="D62" s="16">
        <v>288780.2</v>
      </c>
      <c r="E62" s="18">
        <v>0</v>
      </c>
    </row>
    <row r="63" spans="1:5" s="19" customFormat="1" ht="12.75">
      <c r="A63" s="15" t="s">
        <v>958</v>
      </c>
      <c r="B63" s="15" t="s">
        <v>959</v>
      </c>
      <c r="C63" s="16">
        <v>7622</v>
      </c>
      <c r="D63" s="18">
        <v>0</v>
      </c>
      <c r="E63" s="16">
        <f>+C63-D63</f>
        <v>7622</v>
      </c>
    </row>
    <row r="64" spans="1:5" s="19" customFormat="1" ht="12.75">
      <c r="A64" s="15" t="s">
        <v>960</v>
      </c>
      <c r="B64" s="15" t="s">
        <v>961</v>
      </c>
      <c r="C64" s="16">
        <v>1000000</v>
      </c>
      <c r="D64" s="16">
        <v>1000000</v>
      </c>
      <c r="E64" s="18">
        <v>0</v>
      </c>
    </row>
    <row r="65" spans="1:5" s="19" customFormat="1" ht="12.75">
      <c r="A65" s="20"/>
      <c r="B65" s="21" t="s">
        <v>3886</v>
      </c>
      <c r="C65" s="45">
        <f>SUM(C14:C64)</f>
        <v>61553004.32000001</v>
      </c>
      <c r="D65" s="45">
        <f>SUM(D14:D64)</f>
        <v>61114817.830000006</v>
      </c>
      <c r="E65" s="45">
        <f>+C65-D65</f>
        <v>438186.4900000021</v>
      </c>
    </row>
    <row r="66" spans="1:5" s="19" customFormat="1" ht="12.75">
      <c r="A66" s="30" t="s">
        <v>1198</v>
      </c>
      <c r="B66" s="31"/>
      <c r="C66" s="23"/>
      <c r="D66" s="23"/>
      <c r="E66" s="16"/>
    </row>
    <row r="67" spans="1:5" s="19" customFormat="1" ht="12.75">
      <c r="A67" s="35" t="s">
        <v>2721</v>
      </c>
      <c r="B67" s="35" t="s">
        <v>4025</v>
      </c>
      <c r="C67" s="34">
        <v>50300</v>
      </c>
      <c r="D67" s="34">
        <v>27500</v>
      </c>
      <c r="E67" s="34">
        <f>+C67-D67</f>
        <v>22800</v>
      </c>
    </row>
    <row r="68" spans="1:5" s="19" customFormat="1" ht="12.75">
      <c r="A68" s="35" t="s">
        <v>2747</v>
      </c>
      <c r="B68" s="35" t="s">
        <v>976</v>
      </c>
      <c r="C68" s="16">
        <v>60000</v>
      </c>
      <c r="D68" s="16">
        <v>60000</v>
      </c>
      <c r="E68" s="18">
        <v>0</v>
      </c>
    </row>
    <row r="69" spans="1:5" s="19" customFormat="1" ht="12.75">
      <c r="A69" s="35" t="s">
        <v>977</v>
      </c>
      <c r="B69" s="35" t="s">
        <v>978</v>
      </c>
      <c r="C69" s="16">
        <v>63000</v>
      </c>
      <c r="D69" s="18">
        <v>0</v>
      </c>
      <c r="E69" s="16">
        <f>+C69-D69</f>
        <v>63000</v>
      </c>
    </row>
    <row r="70" spans="1:5" s="19" customFormat="1" ht="12.75">
      <c r="A70" s="35" t="s">
        <v>2850</v>
      </c>
      <c r="B70" s="35" t="s">
        <v>979</v>
      </c>
      <c r="C70" s="16">
        <v>52693</v>
      </c>
      <c r="D70" s="18">
        <v>0</v>
      </c>
      <c r="E70" s="16">
        <f>+C70-D70</f>
        <v>52693</v>
      </c>
    </row>
    <row r="71" spans="1:5" s="19" customFormat="1" ht="12.75">
      <c r="A71" s="35" t="s">
        <v>2868</v>
      </c>
      <c r="B71" s="35" t="s">
        <v>980</v>
      </c>
      <c r="C71" s="16">
        <v>1906</v>
      </c>
      <c r="D71" s="18">
        <v>0</v>
      </c>
      <c r="E71" s="16">
        <f>+C71-D71</f>
        <v>1906</v>
      </c>
    </row>
    <row r="72" spans="1:5" s="19" customFormat="1" ht="12.75">
      <c r="A72" s="35" t="s">
        <v>2899</v>
      </c>
      <c r="B72" s="35" t="s">
        <v>981</v>
      </c>
      <c r="C72" s="16">
        <v>138369.25</v>
      </c>
      <c r="D72" s="16">
        <v>138369.25</v>
      </c>
      <c r="E72" s="18">
        <v>0</v>
      </c>
    </row>
    <row r="73" spans="1:5" s="19" customFormat="1" ht="12.75">
      <c r="A73" s="35" t="s">
        <v>856</v>
      </c>
      <c r="B73" s="35" t="s">
        <v>982</v>
      </c>
      <c r="C73" s="16">
        <v>3000</v>
      </c>
      <c r="D73" s="16">
        <v>3000</v>
      </c>
      <c r="E73" s="18">
        <v>0</v>
      </c>
    </row>
    <row r="74" spans="1:5" s="19" customFormat="1" ht="12.75">
      <c r="A74" s="35" t="s">
        <v>878</v>
      </c>
      <c r="B74" s="35" t="s">
        <v>983</v>
      </c>
      <c r="C74" s="16">
        <v>6516.24</v>
      </c>
      <c r="D74" s="18">
        <v>0</v>
      </c>
      <c r="E74" s="16">
        <f>+C74-D74</f>
        <v>6516.24</v>
      </c>
    </row>
    <row r="75" spans="1:5" s="19" customFormat="1" ht="12.75">
      <c r="A75" s="35" t="s">
        <v>926</v>
      </c>
      <c r="B75" s="35" t="s">
        <v>984</v>
      </c>
      <c r="C75" s="16">
        <v>5000</v>
      </c>
      <c r="D75" s="16">
        <v>5000</v>
      </c>
      <c r="E75" s="18">
        <v>0</v>
      </c>
    </row>
    <row r="76" spans="1:5" s="19" customFormat="1" ht="12.75">
      <c r="A76" s="35" t="s">
        <v>940</v>
      </c>
      <c r="B76" s="35" t="s">
        <v>985</v>
      </c>
      <c r="C76" s="16">
        <v>18834.7</v>
      </c>
      <c r="D76" s="16">
        <v>18834.7</v>
      </c>
      <c r="E76" s="18">
        <v>0</v>
      </c>
    </row>
    <row r="77" spans="1:5" s="19" customFormat="1" ht="12.75">
      <c r="A77" s="35" t="s">
        <v>986</v>
      </c>
      <c r="B77" s="35" t="s">
        <v>987</v>
      </c>
      <c r="C77" s="16">
        <v>5000</v>
      </c>
      <c r="D77" s="16">
        <v>5000</v>
      </c>
      <c r="E77" s="18">
        <v>0</v>
      </c>
    </row>
    <row r="78" spans="1:5" s="19" customFormat="1" ht="12.75">
      <c r="A78" s="35" t="s">
        <v>988</v>
      </c>
      <c r="B78" s="35" t="s">
        <v>989</v>
      </c>
      <c r="C78" s="16">
        <v>65118.75</v>
      </c>
      <c r="D78" s="16">
        <v>65118.75</v>
      </c>
      <c r="E78" s="18">
        <v>0</v>
      </c>
    </row>
    <row r="79" spans="1:5" s="19" customFormat="1" ht="12.75">
      <c r="A79" s="31"/>
      <c r="B79" s="36" t="s">
        <v>3886</v>
      </c>
      <c r="C79" s="45">
        <f>SUM(C67:C78)</f>
        <v>469737.94</v>
      </c>
      <c r="D79" s="45">
        <f>SUM(D67:D78)</f>
        <v>322822.7</v>
      </c>
      <c r="E79" s="45">
        <f>+C79-D79</f>
        <v>146915.24</v>
      </c>
    </row>
    <row r="80" spans="1:5" s="19" customFormat="1" ht="12.75">
      <c r="A80" s="31" t="s">
        <v>1162</v>
      </c>
      <c r="B80" s="36"/>
      <c r="C80" s="45"/>
      <c r="D80" s="45"/>
      <c r="E80" s="45"/>
    </row>
    <row r="81" spans="1:5" s="19" customFormat="1" ht="12.75">
      <c r="A81" s="35" t="s">
        <v>2723</v>
      </c>
      <c r="B81" s="35" t="s">
        <v>998</v>
      </c>
      <c r="C81" s="34">
        <v>4853.34</v>
      </c>
      <c r="D81" s="34">
        <v>4853.34</v>
      </c>
      <c r="E81" s="34">
        <f aca="true" t="shared" si="1" ref="E81:E111">+C81-D81</f>
        <v>0</v>
      </c>
    </row>
    <row r="82" spans="1:5" s="19" customFormat="1" ht="12.75">
      <c r="A82" s="35" t="s">
        <v>2725</v>
      </c>
      <c r="B82" s="35" t="s">
        <v>999</v>
      </c>
      <c r="C82" s="16">
        <v>21757.53</v>
      </c>
      <c r="D82" s="16">
        <v>21757.53</v>
      </c>
      <c r="E82" s="18">
        <v>0</v>
      </c>
    </row>
    <row r="83" spans="1:5" s="19" customFormat="1" ht="12.75">
      <c r="A83" s="35" t="s">
        <v>2850</v>
      </c>
      <c r="B83" s="35" t="s">
        <v>3048</v>
      </c>
      <c r="C83" s="16">
        <v>27562.5</v>
      </c>
      <c r="D83" s="16">
        <v>27562.5</v>
      </c>
      <c r="E83" s="18">
        <v>0</v>
      </c>
    </row>
    <row r="84" spans="1:5" s="19" customFormat="1" ht="12.75">
      <c r="A84" s="31"/>
      <c r="B84" s="36" t="s">
        <v>3886</v>
      </c>
      <c r="C84" s="45">
        <f>SUM(C81:C83)</f>
        <v>54173.369999999995</v>
      </c>
      <c r="D84" s="45">
        <f>SUM(D81:D83)</f>
        <v>54173.369999999995</v>
      </c>
      <c r="E84" s="45">
        <f t="shared" si="1"/>
        <v>0</v>
      </c>
    </row>
    <row r="85" spans="1:5" s="19" customFormat="1" ht="12.75">
      <c r="A85" s="31" t="s">
        <v>1163</v>
      </c>
      <c r="B85" s="36"/>
      <c r="C85" s="45"/>
      <c r="D85" s="45"/>
      <c r="E85" s="45"/>
    </row>
    <row r="86" spans="1:5" s="19" customFormat="1" ht="12.75">
      <c r="A86" s="35" t="s">
        <v>2895</v>
      </c>
      <c r="B86" s="35" t="s">
        <v>3053</v>
      </c>
      <c r="C86" s="34">
        <v>3008.39</v>
      </c>
      <c r="D86" s="34">
        <v>3008.39</v>
      </c>
      <c r="E86" s="34">
        <f t="shared" si="1"/>
        <v>0</v>
      </c>
    </row>
    <row r="87" spans="1:5" s="19" customFormat="1" ht="12.75">
      <c r="A87" s="31"/>
      <c r="B87" s="36" t="s">
        <v>3886</v>
      </c>
      <c r="C87" s="45">
        <f>SUM(C86:C86)</f>
        <v>3008.39</v>
      </c>
      <c r="D87" s="45">
        <f>SUM(D86:D86)</f>
        <v>3008.39</v>
      </c>
      <c r="E87" s="45">
        <f t="shared" si="1"/>
        <v>0</v>
      </c>
    </row>
    <row r="88" spans="1:5" s="19" customFormat="1" ht="12.75">
      <c r="A88" s="31" t="s">
        <v>1165</v>
      </c>
      <c r="B88" s="36"/>
      <c r="C88" s="45"/>
      <c r="D88" s="45"/>
      <c r="E88" s="45"/>
    </row>
    <row r="89" spans="1:5" s="19" customFormat="1" ht="12.75">
      <c r="A89" s="35" t="s">
        <v>880</v>
      </c>
      <c r="B89" s="35" t="s">
        <v>3059</v>
      </c>
      <c r="C89" s="34">
        <v>4719.75</v>
      </c>
      <c r="D89" s="34">
        <v>4719.75</v>
      </c>
      <c r="E89" s="34">
        <f t="shared" si="1"/>
        <v>0</v>
      </c>
    </row>
    <row r="90" spans="1:5" s="19" customFormat="1" ht="12.75">
      <c r="A90" s="31"/>
      <c r="B90" s="36" t="s">
        <v>3886</v>
      </c>
      <c r="C90" s="45">
        <f>SUM(C89:C89)</f>
        <v>4719.75</v>
      </c>
      <c r="D90" s="45">
        <f>SUM(D89:D89)</f>
        <v>4719.75</v>
      </c>
      <c r="E90" s="45">
        <f t="shared" si="1"/>
        <v>0</v>
      </c>
    </row>
    <row r="91" spans="1:5" s="19" customFormat="1" ht="12.75">
      <c r="A91" s="31" t="s">
        <v>1166</v>
      </c>
      <c r="B91" s="36"/>
      <c r="C91" s="45"/>
      <c r="D91" s="45"/>
      <c r="E91" s="45"/>
    </row>
    <row r="92" spans="1:5" s="19" customFormat="1" ht="12.75">
      <c r="A92" s="35" t="s">
        <v>2893</v>
      </c>
      <c r="B92" s="35" t="s">
        <v>3064</v>
      </c>
      <c r="C92" s="34">
        <v>2000</v>
      </c>
      <c r="D92" s="34">
        <v>2000</v>
      </c>
      <c r="E92" s="34">
        <f t="shared" si="1"/>
        <v>0</v>
      </c>
    </row>
    <row r="93" spans="1:5" s="19" customFormat="1" ht="12.75">
      <c r="A93" s="31"/>
      <c r="B93" s="36" t="s">
        <v>3886</v>
      </c>
      <c r="C93" s="45">
        <f>SUM(C92:C92)</f>
        <v>2000</v>
      </c>
      <c r="D93" s="45">
        <f>SUM(D92:D92)</f>
        <v>2000</v>
      </c>
      <c r="E93" s="45">
        <f t="shared" si="1"/>
        <v>0</v>
      </c>
    </row>
    <row r="94" spans="1:5" s="19" customFormat="1" ht="12.75">
      <c r="A94" s="31" t="s">
        <v>1199</v>
      </c>
      <c r="B94" s="36"/>
      <c r="C94" s="45"/>
      <c r="D94" s="45"/>
      <c r="E94" s="45"/>
    </row>
    <row r="95" spans="1:5" s="19" customFormat="1" ht="12.75">
      <c r="A95" s="35" t="s">
        <v>2893</v>
      </c>
      <c r="B95" s="35" t="s">
        <v>3066</v>
      </c>
      <c r="C95" s="34">
        <v>11560</v>
      </c>
      <c r="D95" s="34">
        <v>11560</v>
      </c>
      <c r="E95" s="34">
        <f t="shared" si="1"/>
        <v>0</v>
      </c>
    </row>
    <row r="96" spans="1:5" s="19" customFormat="1" ht="12.75">
      <c r="A96" s="31"/>
      <c r="B96" s="36" t="s">
        <v>3886</v>
      </c>
      <c r="C96" s="45">
        <f>SUM(C95)</f>
        <v>11560</v>
      </c>
      <c r="D96" s="45">
        <f>SUM(D95)</f>
        <v>11560</v>
      </c>
      <c r="E96" s="45">
        <f t="shared" si="1"/>
        <v>0</v>
      </c>
    </row>
    <row r="97" spans="1:5" s="19" customFormat="1" ht="12.75">
      <c r="A97" s="31" t="s">
        <v>1200</v>
      </c>
      <c r="B97" s="36"/>
      <c r="C97" s="45"/>
      <c r="D97" s="45"/>
      <c r="E97" s="45"/>
    </row>
    <row r="98" spans="1:5" s="19" customFormat="1" ht="12.75">
      <c r="A98" s="35" t="s">
        <v>922</v>
      </c>
      <c r="B98" s="35" t="s">
        <v>3069</v>
      </c>
      <c r="C98" s="34">
        <v>20000</v>
      </c>
      <c r="D98" s="34">
        <v>0</v>
      </c>
      <c r="E98" s="34">
        <f t="shared" si="1"/>
        <v>20000</v>
      </c>
    </row>
    <row r="99" spans="1:5" s="19" customFormat="1" ht="12.75">
      <c r="A99" s="31"/>
      <c r="B99" s="36" t="s">
        <v>3886</v>
      </c>
      <c r="C99" s="45">
        <f>SUM(C98)</f>
        <v>20000</v>
      </c>
      <c r="D99" s="45">
        <f>SUM(D98)</f>
        <v>0</v>
      </c>
      <c r="E99" s="45">
        <f t="shared" si="1"/>
        <v>20000</v>
      </c>
    </row>
    <row r="100" spans="1:5" s="19" customFormat="1" ht="12.75">
      <c r="A100" s="31" t="s">
        <v>1168</v>
      </c>
      <c r="B100" s="36"/>
      <c r="C100" s="45"/>
      <c r="D100" s="45"/>
      <c r="E100" s="45"/>
    </row>
    <row r="101" spans="1:5" s="19" customFormat="1" ht="12.75">
      <c r="A101" s="35" t="s">
        <v>2747</v>
      </c>
      <c r="B101" s="35" t="s">
        <v>3070</v>
      </c>
      <c r="C101" s="34">
        <v>4025</v>
      </c>
      <c r="D101" s="34">
        <v>4025</v>
      </c>
      <c r="E101" s="34">
        <f t="shared" si="1"/>
        <v>0</v>
      </c>
    </row>
    <row r="102" spans="1:5" s="19" customFormat="1" ht="12.75">
      <c r="A102" s="35" t="s">
        <v>3072</v>
      </c>
      <c r="B102" s="35" t="s">
        <v>3073</v>
      </c>
      <c r="C102" s="16">
        <v>23176</v>
      </c>
      <c r="D102" s="16">
        <v>23176</v>
      </c>
      <c r="E102" s="18">
        <v>0</v>
      </c>
    </row>
    <row r="103" spans="1:5" s="19" customFormat="1" ht="12.75">
      <c r="A103" s="35" t="s">
        <v>924</v>
      </c>
      <c r="B103" s="35" t="s">
        <v>3076</v>
      </c>
      <c r="C103" s="16">
        <v>1894</v>
      </c>
      <c r="D103" s="16">
        <v>1894</v>
      </c>
      <c r="E103" s="18">
        <v>0</v>
      </c>
    </row>
    <row r="104" spans="1:5" s="19" customFormat="1" ht="12.75">
      <c r="A104" s="31"/>
      <c r="B104" s="36" t="s">
        <v>3886</v>
      </c>
      <c r="C104" s="45">
        <f>SUM(C101:C103)</f>
        <v>29095</v>
      </c>
      <c r="D104" s="45">
        <f>SUM(D101:D103)</f>
        <v>29095</v>
      </c>
      <c r="E104" s="45">
        <f t="shared" si="1"/>
        <v>0</v>
      </c>
    </row>
    <row r="105" spans="1:5" s="19" customFormat="1" ht="12.75">
      <c r="A105" s="31" t="s">
        <v>1169</v>
      </c>
      <c r="B105" s="36"/>
      <c r="C105" s="45"/>
      <c r="D105" s="45"/>
      <c r="E105" s="45"/>
    </row>
    <row r="106" spans="1:5" s="19" customFormat="1" ht="12.75">
      <c r="A106" s="35" t="s">
        <v>2893</v>
      </c>
      <c r="B106" s="35" t="s">
        <v>3081</v>
      </c>
      <c r="C106" s="34">
        <v>6000</v>
      </c>
      <c r="D106" s="34">
        <v>5750</v>
      </c>
      <c r="E106" s="34">
        <f t="shared" si="1"/>
        <v>250</v>
      </c>
    </row>
    <row r="107" spans="1:5" s="19" customFormat="1" ht="12.75">
      <c r="A107" s="31"/>
      <c r="B107" s="36" t="s">
        <v>3886</v>
      </c>
      <c r="C107" s="45">
        <f>SUM(C106:C106)</f>
        <v>6000</v>
      </c>
      <c r="D107" s="45">
        <f>SUM(D106:D106)</f>
        <v>5750</v>
      </c>
      <c r="E107" s="45">
        <f t="shared" si="1"/>
        <v>250</v>
      </c>
    </row>
    <row r="108" spans="1:5" s="19" customFormat="1" ht="12.75">
      <c r="A108" s="31" t="s">
        <v>1170</v>
      </c>
      <c r="B108" s="36"/>
      <c r="C108" s="45"/>
      <c r="D108" s="45"/>
      <c r="E108" s="45"/>
    </row>
    <row r="109" spans="1:5" s="19" customFormat="1" ht="12.75">
      <c r="A109" s="35" t="s">
        <v>2735</v>
      </c>
      <c r="B109" s="35" t="s">
        <v>3084</v>
      </c>
      <c r="C109" s="34">
        <v>7000</v>
      </c>
      <c r="D109" s="34">
        <v>7000</v>
      </c>
      <c r="E109" s="34">
        <f t="shared" si="1"/>
        <v>0</v>
      </c>
    </row>
    <row r="110" spans="1:5" s="19" customFormat="1" ht="12.75">
      <c r="A110" s="35" t="s">
        <v>2757</v>
      </c>
      <c r="B110" s="35" t="s">
        <v>3087</v>
      </c>
      <c r="C110" s="16">
        <v>26450.4</v>
      </c>
      <c r="D110" s="16">
        <v>9200</v>
      </c>
      <c r="E110" s="16">
        <f t="shared" si="1"/>
        <v>17250.4</v>
      </c>
    </row>
    <row r="111" spans="1:5" s="19" customFormat="1" ht="12.75">
      <c r="A111" s="35" t="s">
        <v>2761</v>
      </c>
      <c r="B111" s="35" t="s">
        <v>3089</v>
      </c>
      <c r="C111" s="16">
        <v>1725</v>
      </c>
      <c r="D111" s="18">
        <v>0</v>
      </c>
      <c r="E111" s="16">
        <f t="shared" si="1"/>
        <v>1725</v>
      </c>
    </row>
    <row r="112" spans="1:5" s="19" customFormat="1" ht="12.75">
      <c r="A112" s="35" t="s">
        <v>2810</v>
      </c>
      <c r="B112" s="35" t="s">
        <v>3090</v>
      </c>
      <c r="C112" s="16">
        <v>13000</v>
      </c>
      <c r="D112" s="16">
        <v>13000</v>
      </c>
      <c r="E112" s="18">
        <v>0</v>
      </c>
    </row>
    <row r="113" spans="1:5" s="19" customFormat="1" ht="12.75">
      <c r="A113" s="35" t="s">
        <v>2890</v>
      </c>
      <c r="B113" s="35" t="s">
        <v>3095</v>
      </c>
      <c r="C113" s="16">
        <v>650</v>
      </c>
      <c r="D113" s="16">
        <v>650</v>
      </c>
      <c r="E113" s="18">
        <v>0</v>
      </c>
    </row>
    <row r="114" spans="1:5" s="19" customFormat="1" ht="12.75">
      <c r="A114" s="35" t="s">
        <v>914</v>
      </c>
      <c r="B114" s="35" t="s">
        <v>3102</v>
      </c>
      <c r="C114" s="16">
        <v>3000</v>
      </c>
      <c r="D114" s="16">
        <v>3000</v>
      </c>
      <c r="E114" s="18">
        <v>0</v>
      </c>
    </row>
    <row r="115" spans="1:5" s="19" customFormat="1" ht="12.75">
      <c r="A115" s="35" t="s">
        <v>922</v>
      </c>
      <c r="B115" s="35" t="s">
        <v>3103</v>
      </c>
      <c r="C115" s="16">
        <v>6000</v>
      </c>
      <c r="D115" s="18">
        <v>0</v>
      </c>
      <c r="E115" s="16">
        <f aca="true" t="shared" si="2" ref="E115:E136">+C115-D115</f>
        <v>6000</v>
      </c>
    </row>
    <row r="116" spans="1:5" s="19" customFormat="1" ht="12.75">
      <c r="A116" s="35" t="s">
        <v>988</v>
      </c>
      <c r="B116" s="35" t="s">
        <v>3105</v>
      </c>
      <c r="C116" s="16">
        <v>7000</v>
      </c>
      <c r="D116" s="16">
        <v>7000</v>
      </c>
      <c r="E116" s="18">
        <v>0</v>
      </c>
    </row>
    <row r="117" spans="1:5" s="19" customFormat="1" ht="12.75">
      <c r="A117" s="31"/>
      <c r="B117" s="36" t="s">
        <v>3886</v>
      </c>
      <c r="C117" s="45">
        <f>SUM(C109:C116)</f>
        <v>64825.4</v>
      </c>
      <c r="D117" s="45">
        <f>SUM(D109:D116)</f>
        <v>39850</v>
      </c>
      <c r="E117" s="45">
        <f t="shared" si="2"/>
        <v>24975.4</v>
      </c>
    </row>
    <row r="118" spans="1:5" s="19" customFormat="1" ht="12.75">
      <c r="A118" s="31" t="s">
        <v>1172</v>
      </c>
      <c r="B118" s="36"/>
      <c r="C118" s="45"/>
      <c r="D118" s="45"/>
      <c r="E118" s="45"/>
    </row>
    <row r="119" spans="1:5" s="19" customFormat="1" ht="12.75">
      <c r="A119" s="35" t="s">
        <v>2810</v>
      </c>
      <c r="B119" s="35" t="s">
        <v>3112</v>
      </c>
      <c r="C119" s="34">
        <v>3652.5</v>
      </c>
      <c r="D119" s="34">
        <v>3652.5</v>
      </c>
      <c r="E119" s="34">
        <f t="shared" si="2"/>
        <v>0</v>
      </c>
    </row>
    <row r="120" spans="1:5" s="19" customFormat="1" ht="12.75">
      <c r="A120" s="35" t="s">
        <v>2820</v>
      </c>
      <c r="B120" s="35" t="s">
        <v>3113</v>
      </c>
      <c r="C120" s="16">
        <v>38666.66</v>
      </c>
      <c r="D120" s="16">
        <v>34500</v>
      </c>
      <c r="E120" s="16">
        <f t="shared" si="2"/>
        <v>4166.6600000000035</v>
      </c>
    </row>
    <row r="121" spans="1:5" s="19" customFormat="1" ht="12.75">
      <c r="A121" s="35" t="s">
        <v>964</v>
      </c>
      <c r="B121" s="35" t="s">
        <v>3121</v>
      </c>
      <c r="C121" s="16">
        <v>63351.1</v>
      </c>
      <c r="D121" s="16">
        <v>63351.1</v>
      </c>
      <c r="E121" s="18">
        <v>0</v>
      </c>
    </row>
    <row r="122" spans="1:5" s="19" customFormat="1" ht="12.75">
      <c r="A122" s="31"/>
      <c r="B122" s="36" t="s">
        <v>3886</v>
      </c>
      <c r="C122" s="45">
        <f>SUM(C119:C121)</f>
        <v>105670.26000000001</v>
      </c>
      <c r="D122" s="45">
        <f>SUM(D119:D121)</f>
        <v>101503.6</v>
      </c>
      <c r="E122" s="45">
        <f t="shared" si="2"/>
        <v>4166.6600000000035</v>
      </c>
    </row>
    <row r="123" spans="1:5" s="19" customFormat="1" ht="12.75">
      <c r="A123" s="31" t="s">
        <v>1189</v>
      </c>
      <c r="B123" s="36"/>
      <c r="C123" s="45"/>
      <c r="D123" s="45"/>
      <c r="E123" s="45"/>
    </row>
    <row r="124" spans="1:5" s="19" customFormat="1" ht="12.75">
      <c r="A124" s="35" t="s">
        <v>2820</v>
      </c>
      <c r="B124" s="35" t="s">
        <v>3122</v>
      </c>
      <c r="C124" s="34">
        <v>59375</v>
      </c>
      <c r="D124" s="34">
        <v>59375</v>
      </c>
      <c r="E124" s="34">
        <f t="shared" si="2"/>
        <v>0</v>
      </c>
    </row>
    <row r="125" spans="1:5" s="19" customFormat="1" ht="12.75">
      <c r="A125" s="31"/>
      <c r="B125" s="36" t="s">
        <v>3886</v>
      </c>
      <c r="C125" s="45">
        <f>SUM(C124:C124)</f>
        <v>59375</v>
      </c>
      <c r="D125" s="45">
        <f>SUM(D124:D124)</f>
        <v>59375</v>
      </c>
      <c r="E125" s="45">
        <f t="shared" si="2"/>
        <v>0</v>
      </c>
    </row>
    <row r="126" spans="1:5" s="19" customFormat="1" ht="12.75">
      <c r="A126" s="31" t="s">
        <v>1201</v>
      </c>
      <c r="B126" s="36"/>
      <c r="C126" s="45"/>
      <c r="D126" s="45"/>
      <c r="E126" s="45"/>
    </row>
    <row r="127" spans="1:5" s="19" customFormat="1" ht="12.75">
      <c r="A127" s="35" t="s">
        <v>3127</v>
      </c>
      <c r="B127" s="35" t="s">
        <v>3128</v>
      </c>
      <c r="C127" s="34">
        <v>94050</v>
      </c>
      <c r="D127" s="34">
        <v>94050</v>
      </c>
      <c r="E127" s="34">
        <f t="shared" si="2"/>
        <v>0</v>
      </c>
    </row>
    <row r="128" spans="1:5" s="19" customFormat="1" ht="12.75">
      <c r="A128" s="31"/>
      <c r="B128" s="36" t="s">
        <v>3886</v>
      </c>
      <c r="C128" s="45">
        <f>SUM(C127:C127)</f>
        <v>94050</v>
      </c>
      <c r="D128" s="45">
        <f>SUM(D127:D127)</f>
        <v>94050</v>
      </c>
      <c r="E128" s="45">
        <f t="shared" si="2"/>
        <v>0</v>
      </c>
    </row>
    <row r="129" spans="1:5" s="19" customFormat="1" ht="12.75">
      <c r="A129" s="31" t="s">
        <v>1190</v>
      </c>
      <c r="B129" s="36"/>
      <c r="C129" s="45"/>
      <c r="D129" s="45"/>
      <c r="E129" s="45"/>
    </row>
    <row r="130" spans="1:5" s="19" customFormat="1" ht="12.75">
      <c r="A130" s="35" t="s">
        <v>2721</v>
      </c>
      <c r="B130" s="35" t="s">
        <v>3130</v>
      </c>
      <c r="C130" s="34">
        <v>523.83</v>
      </c>
      <c r="D130" s="34">
        <v>523.83</v>
      </c>
      <c r="E130" s="34">
        <f t="shared" si="2"/>
        <v>0</v>
      </c>
    </row>
    <row r="131" spans="1:5" s="19" customFormat="1" ht="12.75">
      <c r="A131" s="35" t="s">
        <v>2874</v>
      </c>
      <c r="B131" s="35" t="s">
        <v>3131</v>
      </c>
      <c r="C131" s="16">
        <v>10000</v>
      </c>
      <c r="D131" s="18">
        <v>0</v>
      </c>
      <c r="E131" s="16">
        <f t="shared" si="2"/>
        <v>10000</v>
      </c>
    </row>
    <row r="132" spans="1:5" s="19" customFormat="1" ht="12.75">
      <c r="A132" s="35" t="s">
        <v>2893</v>
      </c>
      <c r="B132" s="35" t="s">
        <v>3132</v>
      </c>
      <c r="C132" s="16">
        <v>22843.25</v>
      </c>
      <c r="D132" s="16">
        <v>22843.25</v>
      </c>
      <c r="E132" s="18">
        <v>0</v>
      </c>
    </row>
    <row r="133" spans="1:5" s="19" customFormat="1" ht="12.75">
      <c r="A133" s="31"/>
      <c r="B133" s="36" t="s">
        <v>3886</v>
      </c>
      <c r="C133" s="45">
        <f>SUM(C130:C132)</f>
        <v>33367.08</v>
      </c>
      <c r="D133" s="45">
        <f>SUM(D130:D132)</f>
        <v>23367.08</v>
      </c>
      <c r="E133" s="45">
        <f t="shared" si="2"/>
        <v>10000</v>
      </c>
    </row>
    <row r="134" spans="1:5" s="19" customFormat="1" ht="12.75">
      <c r="A134" s="31" t="s">
        <v>1174</v>
      </c>
      <c r="B134" s="36"/>
      <c r="C134" s="45"/>
      <c r="D134" s="45"/>
      <c r="E134" s="45"/>
    </row>
    <row r="135" spans="1:5" s="19" customFormat="1" ht="12.75">
      <c r="A135" s="35" t="s">
        <v>2753</v>
      </c>
      <c r="B135" s="35" t="s">
        <v>3138</v>
      </c>
      <c r="C135" s="34">
        <v>5750</v>
      </c>
      <c r="D135" s="34">
        <v>5750</v>
      </c>
      <c r="E135" s="34">
        <f t="shared" si="2"/>
        <v>0</v>
      </c>
    </row>
    <row r="136" spans="1:5" s="19" customFormat="1" ht="12.75">
      <c r="A136" s="35" t="s">
        <v>2799</v>
      </c>
      <c r="B136" s="35" t="s">
        <v>3142</v>
      </c>
      <c r="C136" s="16">
        <v>11500</v>
      </c>
      <c r="D136" s="18">
        <v>0</v>
      </c>
      <c r="E136" s="16">
        <f t="shared" si="2"/>
        <v>11500</v>
      </c>
    </row>
    <row r="137" spans="1:5" s="19" customFormat="1" ht="12.75">
      <c r="A137" s="35" t="s">
        <v>3143</v>
      </c>
      <c r="B137" s="35" t="s">
        <v>3144</v>
      </c>
      <c r="C137" s="16">
        <v>5000</v>
      </c>
      <c r="D137" s="16">
        <v>5000</v>
      </c>
      <c r="E137" s="18">
        <v>0</v>
      </c>
    </row>
    <row r="138" spans="1:5" s="19" customFormat="1" ht="12.75">
      <c r="A138" s="35" t="s">
        <v>994</v>
      </c>
      <c r="B138" s="35" t="s">
        <v>3147</v>
      </c>
      <c r="C138" s="16">
        <v>226000</v>
      </c>
      <c r="D138" s="16">
        <v>226000</v>
      </c>
      <c r="E138" s="18">
        <v>0</v>
      </c>
    </row>
    <row r="139" spans="1:5" s="19" customFormat="1" ht="12.75">
      <c r="A139" s="35" t="s">
        <v>886</v>
      </c>
      <c r="B139" s="35" t="s">
        <v>3160</v>
      </c>
      <c r="C139" s="16">
        <v>4876</v>
      </c>
      <c r="D139" s="16">
        <v>4876</v>
      </c>
      <c r="E139" s="18">
        <v>0</v>
      </c>
    </row>
    <row r="140" spans="1:5" s="19" customFormat="1" ht="12.75">
      <c r="A140" s="35" t="s">
        <v>922</v>
      </c>
      <c r="B140" s="35" t="s">
        <v>3162</v>
      </c>
      <c r="C140" s="16">
        <v>5750</v>
      </c>
      <c r="D140" s="16">
        <v>5750</v>
      </c>
      <c r="E140" s="18">
        <v>0</v>
      </c>
    </row>
    <row r="141" spans="1:5" s="19" customFormat="1" ht="12.75">
      <c r="A141" s="31"/>
      <c r="B141" s="36" t="s">
        <v>3886</v>
      </c>
      <c r="C141" s="45">
        <f>SUM(C135:C140)</f>
        <v>258876</v>
      </c>
      <c r="D141" s="45">
        <f>SUM(D135:D140)</f>
        <v>247376</v>
      </c>
      <c r="E141" s="45">
        <f aca="true" t="shared" si="3" ref="E141:E180">+C141-D141</f>
        <v>11500</v>
      </c>
    </row>
    <row r="142" spans="1:5" s="19" customFormat="1" ht="12.75">
      <c r="A142" s="31" t="s">
        <v>1175</v>
      </c>
      <c r="B142" s="36"/>
      <c r="C142" s="45"/>
      <c r="D142" s="45"/>
      <c r="E142" s="45"/>
    </row>
    <row r="143" spans="1:5" s="19" customFormat="1" ht="12.75">
      <c r="A143" s="35" t="s">
        <v>2727</v>
      </c>
      <c r="B143" s="35" t="s">
        <v>3165</v>
      </c>
      <c r="C143" s="34">
        <v>52903</v>
      </c>
      <c r="D143" s="34">
        <v>52903</v>
      </c>
      <c r="E143" s="34">
        <f t="shared" si="3"/>
        <v>0</v>
      </c>
    </row>
    <row r="144" spans="1:5" s="19" customFormat="1" ht="12.75">
      <c r="A144" s="35" t="s">
        <v>2749</v>
      </c>
      <c r="B144" s="35" t="s">
        <v>3166</v>
      </c>
      <c r="C144" s="16">
        <v>3500</v>
      </c>
      <c r="D144" s="18">
        <v>0</v>
      </c>
      <c r="E144" s="16">
        <f t="shared" si="3"/>
        <v>3500</v>
      </c>
    </row>
    <row r="145" spans="1:5" s="19" customFormat="1" ht="12.75">
      <c r="A145" s="35" t="s">
        <v>2751</v>
      </c>
      <c r="B145" s="35" t="s">
        <v>1000</v>
      </c>
      <c r="C145" s="16">
        <v>2093</v>
      </c>
      <c r="D145" s="16">
        <v>2093</v>
      </c>
      <c r="E145" s="18">
        <v>0</v>
      </c>
    </row>
    <row r="146" spans="1:5" s="19" customFormat="1" ht="12.75">
      <c r="A146" s="35" t="s">
        <v>977</v>
      </c>
      <c r="B146" s="35" t="s">
        <v>1001</v>
      </c>
      <c r="C146" s="16">
        <v>4404</v>
      </c>
      <c r="D146" s="18">
        <v>0</v>
      </c>
      <c r="E146" s="16">
        <f t="shared" si="3"/>
        <v>4404</v>
      </c>
    </row>
    <row r="147" spans="1:5" s="19" customFormat="1" ht="12.75">
      <c r="A147" s="35" t="s">
        <v>2850</v>
      </c>
      <c r="B147" s="35" t="s">
        <v>1002</v>
      </c>
      <c r="C147" s="16">
        <v>36832.37</v>
      </c>
      <c r="D147" s="16">
        <v>32832.37</v>
      </c>
      <c r="E147" s="16">
        <f t="shared" si="3"/>
        <v>4000</v>
      </c>
    </row>
    <row r="148" spans="1:5" s="19" customFormat="1" ht="12.75">
      <c r="A148" s="35" t="s">
        <v>2893</v>
      </c>
      <c r="B148" s="35" t="s">
        <v>1003</v>
      </c>
      <c r="C148" s="16">
        <f>248500-135000</f>
        <v>113500</v>
      </c>
      <c r="D148" s="16">
        <v>103500</v>
      </c>
      <c r="E148" s="16">
        <f t="shared" si="3"/>
        <v>10000</v>
      </c>
    </row>
    <row r="149" spans="1:5" s="19" customFormat="1" ht="12.75">
      <c r="A149" s="35" t="s">
        <v>878</v>
      </c>
      <c r="B149" s="35" t="s">
        <v>1004</v>
      </c>
      <c r="C149" s="16">
        <v>119292</v>
      </c>
      <c r="D149" s="18">
        <v>0</v>
      </c>
      <c r="E149" s="16">
        <f t="shared" si="3"/>
        <v>119292</v>
      </c>
    </row>
    <row r="150" spans="1:5" s="19" customFormat="1" ht="12.75">
      <c r="A150" s="35" t="s">
        <v>986</v>
      </c>
      <c r="B150" s="35" t="s">
        <v>1005</v>
      </c>
      <c r="C150" s="16">
        <v>12450</v>
      </c>
      <c r="D150" s="16">
        <v>2210</v>
      </c>
      <c r="E150" s="16">
        <f t="shared" si="3"/>
        <v>10240</v>
      </c>
    </row>
    <row r="151" spans="1:5" s="19" customFormat="1" ht="12.75">
      <c r="A151" s="31"/>
      <c r="B151" s="36" t="s">
        <v>3886</v>
      </c>
      <c r="C151" s="45">
        <f>SUM(C143:C150)</f>
        <v>344974.37</v>
      </c>
      <c r="D151" s="45">
        <f>SUM(D143:D150)</f>
        <v>193538.37</v>
      </c>
      <c r="E151" s="45">
        <f t="shared" si="3"/>
        <v>151436</v>
      </c>
    </row>
    <row r="152" spans="1:5" s="19" customFormat="1" ht="12.75">
      <c r="A152" s="31" t="s">
        <v>1191</v>
      </c>
      <c r="B152" s="36"/>
      <c r="C152" s="45"/>
      <c r="D152" s="45"/>
      <c r="E152" s="45"/>
    </row>
    <row r="153" spans="1:5" s="19" customFormat="1" ht="12.75">
      <c r="A153" s="35" t="s">
        <v>2808</v>
      </c>
      <c r="B153" s="35" t="s">
        <v>1006</v>
      </c>
      <c r="C153" s="34">
        <v>7000</v>
      </c>
      <c r="D153" s="34">
        <v>7000</v>
      </c>
      <c r="E153" s="34">
        <f t="shared" si="3"/>
        <v>0</v>
      </c>
    </row>
    <row r="154" spans="1:5" s="19" customFormat="1" ht="12.75">
      <c r="A154" s="31"/>
      <c r="B154" s="36" t="s">
        <v>3886</v>
      </c>
      <c r="C154" s="45">
        <f>SUM(C153:C153)</f>
        <v>7000</v>
      </c>
      <c r="D154" s="45">
        <f>SUM(D153:D153)</f>
        <v>7000</v>
      </c>
      <c r="E154" s="45">
        <f t="shared" si="3"/>
        <v>0</v>
      </c>
    </row>
    <row r="155" spans="1:5" s="19" customFormat="1" ht="12.75">
      <c r="A155" s="31" t="s">
        <v>1176</v>
      </c>
      <c r="B155" s="36"/>
      <c r="C155" s="45"/>
      <c r="D155" s="45"/>
      <c r="E155" s="45"/>
    </row>
    <row r="156" spans="1:5" s="19" customFormat="1" ht="12.75">
      <c r="A156" s="35" t="s">
        <v>908</v>
      </c>
      <c r="B156" s="35" t="s">
        <v>1009</v>
      </c>
      <c r="C156" s="34">
        <v>80000</v>
      </c>
      <c r="D156" s="34">
        <v>80000</v>
      </c>
      <c r="E156" s="34">
        <f t="shared" si="3"/>
        <v>0</v>
      </c>
    </row>
    <row r="157" spans="1:5" s="19" customFormat="1" ht="12.75">
      <c r="A157" s="31"/>
      <c r="B157" s="36" t="s">
        <v>3886</v>
      </c>
      <c r="C157" s="45">
        <f>SUM(C156:C156)</f>
        <v>80000</v>
      </c>
      <c r="D157" s="45">
        <f>SUM(D156:D156)</f>
        <v>80000</v>
      </c>
      <c r="E157" s="45">
        <f t="shared" si="3"/>
        <v>0</v>
      </c>
    </row>
    <row r="158" spans="1:5" s="19" customFormat="1" ht="12.75">
      <c r="A158" s="31" t="s">
        <v>1177</v>
      </c>
      <c r="B158" s="36"/>
      <c r="C158" s="45"/>
      <c r="D158" s="45"/>
      <c r="E158" s="45"/>
    </row>
    <row r="159" spans="1:5" s="19" customFormat="1" ht="12.75">
      <c r="A159" s="35" t="s">
        <v>2721</v>
      </c>
      <c r="B159" s="35" t="s">
        <v>1010</v>
      </c>
      <c r="C159" s="34">
        <v>517.5</v>
      </c>
      <c r="D159" s="34">
        <v>0</v>
      </c>
      <c r="E159" s="34">
        <f t="shared" si="3"/>
        <v>517.5</v>
      </c>
    </row>
    <row r="160" spans="1:5" s="19" customFormat="1" ht="12.75">
      <c r="A160" s="35" t="s">
        <v>2850</v>
      </c>
      <c r="B160" s="35" t="s">
        <v>1012</v>
      </c>
      <c r="C160" s="16">
        <v>7000</v>
      </c>
      <c r="D160" s="16">
        <v>7000</v>
      </c>
      <c r="E160" s="18">
        <v>0</v>
      </c>
    </row>
    <row r="161" spans="1:5" s="19" customFormat="1" ht="12.75">
      <c r="A161" s="31"/>
      <c r="B161" s="36" t="s">
        <v>3886</v>
      </c>
      <c r="C161" s="45">
        <f>SUM(C159:C160)</f>
        <v>7517.5</v>
      </c>
      <c r="D161" s="45">
        <f>SUM(D159:D160)</f>
        <v>7000</v>
      </c>
      <c r="E161" s="45">
        <f t="shared" si="3"/>
        <v>517.5</v>
      </c>
    </row>
    <row r="162" spans="1:5" s="19" customFormat="1" ht="12.75">
      <c r="A162" s="31" t="s">
        <v>1202</v>
      </c>
      <c r="B162" s="36"/>
      <c r="C162" s="45"/>
      <c r="D162" s="45"/>
      <c r="E162" s="45"/>
    </row>
    <row r="163" spans="1:5" s="19" customFormat="1" ht="12.75">
      <c r="A163" s="35" t="s">
        <v>2721</v>
      </c>
      <c r="B163" s="35" t="s">
        <v>1013</v>
      </c>
      <c r="C163" s="34">
        <v>3000</v>
      </c>
      <c r="D163" s="34">
        <v>3000</v>
      </c>
      <c r="E163" s="34">
        <f t="shared" si="3"/>
        <v>0</v>
      </c>
    </row>
    <row r="164" spans="1:5" s="19" customFormat="1" ht="12.75">
      <c r="A164" s="31"/>
      <c r="B164" s="36" t="s">
        <v>3886</v>
      </c>
      <c r="C164" s="45">
        <f>SUM(C163)</f>
        <v>3000</v>
      </c>
      <c r="D164" s="45">
        <f>SUM(D163)</f>
        <v>3000</v>
      </c>
      <c r="E164" s="45">
        <f t="shared" si="3"/>
        <v>0</v>
      </c>
    </row>
    <row r="165" spans="1:5" s="19" customFormat="1" ht="12.75">
      <c r="A165" s="31" t="s">
        <v>1179</v>
      </c>
      <c r="B165" s="36"/>
      <c r="C165" s="45"/>
      <c r="D165" s="45"/>
      <c r="E165" s="45"/>
    </row>
    <row r="166" spans="1:5" s="19" customFormat="1" ht="12.75">
      <c r="A166" s="35" t="s">
        <v>2893</v>
      </c>
      <c r="B166" s="35" t="s">
        <v>1016</v>
      </c>
      <c r="C166" s="34">
        <v>2990</v>
      </c>
      <c r="D166" s="34">
        <v>0</v>
      </c>
      <c r="E166" s="34">
        <f t="shared" si="3"/>
        <v>2990</v>
      </c>
    </row>
    <row r="167" spans="1:5" s="19" customFormat="1" ht="12.75">
      <c r="A167" s="35" t="s">
        <v>986</v>
      </c>
      <c r="B167" s="35" t="s">
        <v>1018</v>
      </c>
      <c r="C167" s="16">
        <v>93725</v>
      </c>
      <c r="D167" s="16">
        <v>93725</v>
      </c>
      <c r="E167" s="18">
        <v>0</v>
      </c>
    </row>
    <row r="168" spans="1:5" s="19" customFormat="1" ht="12.75">
      <c r="A168" s="31"/>
      <c r="B168" s="36" t="s">
        <v>3886</v>
      </c>
      <c r="C168" s="45">
        <f>SUM(C166:C167)</f>
        <v>96715</v>
      </c>
      <c r="D168" s="45">
        <f>SUM(D166:D167)</f>
        <v>93725</v>
      </c>
      <c r="E168" s="45">
        <f t="shared" si="3"/>
        <v>2990</v>
      </c>
    </row>
    <row r="169" spans="1:5" s="19" customFormat="1" ht="12.75">
      <c r="A169" s="31" t="s">
        <v>1180</v>
      </c>
      <c r="B169" s="36"/>
      <c r="C169" s="45"/>
      <c r="D169" s="45"/>
      <c r="E169" s="45"/>
    </row>
    <row r="170" spans="1:5" s="19" customFormat="1" ht="12.75">
      <c r="A170" s="35" t="s">
        <v>2721</v>
      </c>
      <c r="B170" s="35" t="s">
        <v>1019</v>
      </c>
      <c r="C170" s="34">
        <v>900</v>
      </c>
      <c r="D170" s="34">
        <v>900</v>
      </c>
      <c r="E170" s="34">
        <f t="shared" si="3"/>
        <v>0</v>
      </c>
    </row>
    <row r="171" spans="1:5" s="19" customFormat="1" ht="12.75">
      <c r="A171" s="35" t="s">
        <v>2795</v>
      </c>
      <c r="B171" s="35" t="s">
        <v>1020</v>
      </c>
      <c r="C171" s="16">
        <v>10100</v>
      </c>
      <c r="D171" s="16">
        <v>10100</v>
      </c>
      <c r="E171" s="18">
        <v>0</v>
      </c>
    </row>
    <row r="172" spans="1:5" s="19" customFormat="1" ht="12.75">
      <c r="A172" s="35" t="s">
        <v>2850</v>
      </c>
      <c r="B172" s="35" t="s">
        <v>1021</v>
      </c>
      <c r="C172" s="16">
        <v>21000</v>
      </c>
      <c r="D172" s="18">
        <v>0</v>
      </c>
      <c r="E172" s="16">
        <f t="shared" si="3"/>
        <v>21000</v>
      </c>
    </row>
    <row r="173" spans="1:5" s="19" customFormat="1" ht="12.75">
      <c r="A173" s="35" t="s">
        <v>2852</v>
      </c>
      <c r="B173" s="35" t="s">
        <v>1022</v>
      </c>
      <c r="C173" s="16">
        <v>8000</v>
      </c>
      <c r="D173" s="16">
        <v>8000</v>
      </c>
      <c r="E173" s="18">
        <v>0</v>
      </c>
    </row>
    <row r="174" spans="1:5" s="19" customFormat="1" ht="12.75">
      <c r="A174" s="35" t="s">
        <v>2854</v>
      </c>
      <c r="B174" s="35" t="s">
        <v>1023</v>
      </c>
      <c r="C174" s="16">
        <v>4000</v>
      </c>
      <c r="D174" s="16">
        <v>4000</v>
      </c>
      <c r="E174" s="18">
        <v>0</v>
      </c>
    </row>
    <row r="175" spans="1:5" s="19" customFormat="1" ht="12.75">
      <c r="A175" s="35" t="s">
        <v>2893</v>
      </c>
      <c r="B175" s="35" t="s">
        <v>1025</v>
      </c>
      <c r="C175" s="16">
        <v>4000</v>
      </c>
      <c r="D175" s="16">
        <v>4000</v>
      </c>
      <c r="E175" s="18">
        <v>0</v>
      </c>
    </row>
    <row r="176" spans="1:5" s="19" customFormat="1" ht="12.75">
      <c r="A176" s="35" t="s">
        <v>878</v>
      </c>
      <c r="B176" s="35" t="s">
        <v>1026</v>
      </c>
      <c r="C176" s="16">
        <v>5000</v>
      </c>
      <c r="D176" s="16">
        <v>5000</v>
      </c>
      <c r="E176" s="18">
        <v>0</v>
      </c>
    </row>
    <row r="177" spans="1:5" s="19" customFormat="1" ht="12.75">
      <c r="A177" s="30"/>
      <c r="B177" s="31" t="s">
        <v>3886</v>
      </c>
      <c r="C177" s="45">
        <f>SUM(C170:C176)</f>
        <v>53000</v>
      </c>
      <c r="D177" s="45">
        <f>SUM(D170:D176)</f>
        <v>32000</v>
      </c>
      <c r="E177" s="45">
        <f t="shared" si="3"/>
        <v>21000</v>
      </c>
    </row>
    <row r="178" spans="1:5" s="19" customFormat="1" ht="12.75">
      <c r="A178" s="30" t="s">
        <v>1181</v>
      </c>
      <c r="B178" s="31"/>
      <c r="C178" s="45"/>
      <c r="D178" s="45"/>
      <c r="E178" s="45"/>
    </row>
    <row r="179" spans="1:5" s="19" customFormat="1" ht="12.75">
      <c r="A179" s="35" t="s">
        <v>2749</v>
      </c>
      <c r="B179" s="35" t="s">
        <v>1028</v>
      </c>
      <c r="C179" s="34">
        <v>5450</v>
      </c>
      <c r="D179" s="34">
        <v>0</v>
      </c>
      <c r="E179" s="34">
        <f t="shared" si="3"/>
        <v>5450</v>
      </c>
    </row>
    <row r="180" spans="1:5" s="19" customFormat="1" ht="12.75">
      <c r="A180" s="35" t="s">
        <v>2751</v>
      </c>
      <c r="B180" s="35" t="s">
        <v>1029</v>
      </c>
      <c r="C180" s="16">
        <v>172.5</v>
      </c>
      <c r="D180" s="18">
        <v>0</v>
      </c>
      <c r="E180" s="16">
        <f t="shared" si="3"/>
        <v>172.5</v>
      </c>
    </row>
    <row r="181" spans="1:5" s="19" customFormat="1" ht="12.75">
      <c r="A181" s="35" t="s">
        <v>2822</v>
      </c>
      <c r="B181" s="35" t="s">
        <v>1033</v>
      </c>
      <c r="C181" s="16">
        <v>25000</v>
      </c>
      <c r="D181" s="18">
        <v>0</v>
      </c>
      <c r="E181" s="16">
        <f aca="true" t="shared" si="4" ref="E181:E190">+C181-D181</f>
        <v>25000</v>
      </c>
    </row>
    <row r="182" spans="1:5" s="19" customFormat="1" ht="12.75">
      <c r="A182" s="35" t="s">
        <v>2824</v>
      </c>
      <c r="B182" s="35" t="s">
        <v>1034</v>
      </c>
      <c r="C182" s="16">
        <v>27600</v>
      </c>
      <c r="D182" s="16">
        <v>6900</v>
      </c>
      <c r="E182" s="16">
        <f t="shared" si="4"/>
        <v>20700</v>
      </c>
    </row>
    <row r="183" spans="1:5" s="19" customFormat="1" ht="12.75">
      <c r="A183" s="35" t="s">
        <v>2852</v>
      </c>
      <c r="B183" s="35" t="s">
        <v>1036</v>
      </c>
      <c r="C183" s="16">
        <v>6016.13</v>
      </c>
      <c r="D183" s="16">
        <v>6016.13</v>
      </c>
      <c r="E183" s="18">
        <v>0</v>
      </c>
    </row>
    <row r="184" spans="1:5" s="19" customFormat="1" ht="12.75">
      <c r="A184" s="35" t="s">
        <v>2888</v>
      </c>
      <c r="B184" s="35" t="s">
        <v>1040</v>
      </c>
      <c r="C184" s="16">
        <v>15000</v>
      </c>
      <c r="D184" s="18">
        <v>0</v>
      </c>
      <c r="E184" s="16">
        <f t="shared" si="4"/>
        <v>15000</v>
      </c>
    </row>
    <row r="185" spans="1:5" s="19" customFormat="1" ht="12.75">
      <c r="A185" s="35" t="s">
        <v>910</v>
      </c>
      <c r="B185" s="35" t="s">
        <v>1045</v>
      </c>
      <c r="C185" s="16">
        <v>23266.66</v>
      </c>
      <c r="D185" s="18">
        <v>0</v>
      </c>
      <c r="E185" s="16">
        <f t="shared" si="4"/>
        <v>23266.66</v>
      </c>
    </row>
    <row r="186" spans="1:5" s="19" customFormat="1" ht="12.75">
      <c r="A186" s="35" t="s">
        <v>924</v>
      </c>
      <c r="B186" s="35" t="s">
        <v>1046</v>
      </c>
      <c r="C186" s="16">
        <v>30504.5</v>
      </c>
      <c r="D186" s="18">
        <v>0</v>
      </c>
      <c r="E186" s="16">
        <f t="shared" si="4"/>
        <v>30504.5</v>
      </c>
    </row>
    <row r="187" spans="1:5" s="19" customFormat="1" ht="12.75">
      <c r="A187" s="30"/>
      <c r="B187" s="31" t="s">
        <v>3886</v>
      </c>
      <c r="C187" s="45">
        <f>SUM(C179:C186)</f>
        <v>133009.79</v>
      </c>
      <c r="D187" s="45">
        <f>SUM(D179:D186)</f>
        <v>12916.130000000001</v>
      </c>
      <c r="E187" s="45">
        <f t="shared" si="4"/>
        <v>120093.66</v>
      </c>
    </row>
    <row r="188" spans="1:5" s="19" customFormat="1" ht="12.75">
      <c r="A188" s="30" t="s">
        <v>1182</v>
      </c>
      <c r="B188" s="31"/>
      <c r="C188" s="45"/>
      <c r="D188" s="45"/>
      <c r="E188" s="45"/>
    </row>
    <row r="189" spans="1:5" s="19" customFormat="1" ht="12.75">
      <c r="A189" s="35" t="s">
        <v>962</v>
      </c>
      <c r="B189" s="35" t="s">
        <v>1058</v>
      </c>
      <c r="C189" s="34">
        <v>1405.3</v>
      </c>
      <c r="D189" s="34">
        <v>0</v>
      </c>
      <c r="E189" s="34">
        <f t="shared" si="4"/>
        <v>1405.3</v>
      </c>
    </row>
    <row r="190" spans="1:5" s="19" customFormat="1" ht="12.75">
      <c r="A190" s="30"/>
      <c r="B190" s="31" t="s">
        <v>3886</v>
      </c>
      <c r="C190" s="45">
        <f>SUM(C189:C189)</f>
        <v>1405.3</v>
      </c>
      <c r="D190" s="45">
        <f>SUM(D189:D189)</f>
        <v>0</v>
      </c>
      <c r="E190" s="45">
        <f t="shared" si="4"/>
        <v>1405.3</v>
      </c>
    </row>
    <row r="191" spans="1:5" s="19" customFormat="1" ht="12.75">
      <c r="A191" s="30" t="s">
        <v>1183</v>
      </c>
      <c r="B191" s="31"/>
      <c r="C191" s="45"/>
      <c r="D191" s="45"/>
      <c r="E191" s="45"/>
    </row>
    <row r="192" spans="1:5" s="19" customFormat="1" ht="12.75">
      <c r="A192" s="35" t="s">
        <v>906</v>
      </c>
      <c r="B192" s="156" t="s">
        <v>1068</v>
      </c>
      <c r="C192" s="157">
        <v>4032.56</v>
      </c>
      <c r="D192" s="157">
        <v>4032.56</v>
      </c>
      <c r="E192" s="45">
        <f>+C192-D192</f>
        <v>0</v>
      </c>
    </row>
    <row r="193" spans="1:5" s="19" customFormat="1" ht="12.75">
      <c r="A193" s="30"/>
      <c r="B193" s="31" t="s">
        <v>3886</v>
      </c>
      <c r="C193" s="45">
        <f>SUM(C192:C192)</f>
        <v>4032.56</v>
      </c>
      <c r="D193" s="45">
        <f>SUM(D192:D192)</f>
        <v>4032.56</v>
      </c>
      <c r="E193" s="45">
        <f>+C193-D193</f>
        <v>0</v>
      </c>
    </row>
    <row r="194" spans="1:5" s="19" customFormat="1" ht="12.75">
      <c r="A194" s="31" t="s">
        <v>1203</v>
      </c>
      <c r="B194" s="31"/>
      <c r="C194" s="25"/>
      <c r="D194" s="25"/>
      <c r="E194" s="16"/>
    </row>
    <row r="195" spans="1:5" s="19" customFormat="1" ht="12.75">
      <c r="A195" s="35" t="s">
        <v>2793</v>
      </c>
      <c r="B195" s="35" t="s">
        <v>1070</v>
      </c>
      <c r="C195" s="34">
        <v>10614.99</v>
      </c>
      <c r="D195" s="34">
        <v>10614.99</v>
      </c>
      <c r="E195" s="34">
        <f aca="true" t="shared" si="5" ref="E195:E218">+C195-D195</f>
        <v>0</v>
      </c>
    </row>
    <row r="196" spans="1:5" s="19" customFormat="1" ht="12.75">
      <c r="A196" s="35" t="s">
        <v>2868</v>
      </c>
      <c r="B196" s="35" t="s">
        <v>1071</v>
      </c>
      <c r="C196" s="16">
        <v>37245</v>
      </c>
      <c r="D196" s="16">
        <v>37245</v>
      </c>
      <c r="E196" s="18">
        <v>0</v>
      </c>
    </row>
    <row r="197" spans="1:5" s="19" customFormat="1" ht="12.75">
      <c r="A197" s="35" t="s">
        <v>2893</v>
      </c>
      <c r="B197" s="35" t="s">
        <v>1072</v>
      </c>
      <c r="C197" s="16">
        <v>38000</v>
      </c>
      <c r="D197" s="16">
        <v>38000</v>
      </c>
      <c r="E197" s="18">
        <v>0</v>
      </c>
    </row>
    <row r="198" spans="1:5" s="19" customFormat="1" ht="12.75">
      <c r="A198" s="35" t="s">
        <v>940</v>
      </c>
      <c r="B198" s="35" t="s">
        <v>1073</v>
      </c>
      <c r="C198" s="16">
        <v>43792</v>
      </c>
      <c r="D198" s="16">
        <v>43792</v>
      </c>
      <c r="E198" s="18">
        <v>0</v>
      </c>
    </row>
    <row r="199" spans="1:5" s="19" customFormat="1" ht="12.75">
      <c r="A199" s="31"/>
      <c r="B199" s="31" t="s">
        <v>3886</v>
      </c>
      <c r="C199" s="45">
        <f>SUM(C195:C198)</f>
        <v>129651.98999999999</v>
      </c>
      <c r="D199" s="45">
        <f>SUM(D195:D198)</f>
        <v>129651.98999999999</v>
      </c>
      <c r="E199" s="45">
        <f t="shared" si="5"/>
        <v>0</v>
      </c>
    </row>
    <row r="200" spans="1:5" s="19" customFormat="1" ht="12.75">
      <c r="A200" s="31" t="s">
        <v>1204</v>
      </c>
      <c r="B200" s="31"/>
      <c r="C200" s="45"/>
      <c r="D200" s="45"/>
      <c r="E200" s="45"/>
    </row>
    <row r="201" spans="1:5" s="19" customFormat="1" ht="12.75">
      <c r="A201" s="35" t="s">
        <v>2850</v>
      </c>
      <c r="B201" s="35" t="s">
        <v>1074</v>
      </c>
      <c r="C201" s="34">
        <v>1840</v>
      </c>
      <c r="D201" s="34">
        <v>1840</v>
      </c>
      <c r="E201" s="34">
        <f t="shared" si="5"/>
        <v>0</v>
      </c>
    </row>
    <row r="202" spans="1:5" s="19" customFormat="1" ht="12.75">
      <c r="A202" s="35" t="s">
        <v>878</v>
      </c>
      <c r="B202" s="35" t="s">
        <v>1075</v>
      </c>
      <c r="C202" s="16">
        <v>40968.75</v>
      </c>
      <c r="D202" s="16">
        <v>40968.75</v>
      </c>
      <c r="E202" s="18">
        <v>0</v>
      </c>
    </row>
    <row r="203" spans="1:5" s="19" customFormat="1" ht="12.75">
      <c r="A203" s="31"/>
      <c r="B203" s="31" t="s">
        <v>3886</v>
      </c>
      <c r="C203" s="45">
        <f>SUM(C201:C202)</f>
        <v>42808.75</v>
      </c>
      <c r="D203" s="45">
        <f>SUM(D201:D202)</f>
        <v>42808.75</v>
      </c>
      <c r="E203" s="45">
        <f t="shared" si="5"/>
        <v>0</v>
      </c>
    </row>
    <row r="204" spans="1:5" s="19" customFormat="1" ht="12.75">
      <c r="A204" s="31" t="s">
        <v>1205</v>
      </c>
      <c r="B204" s="31"/>
      <c r="C204" s="45"/>
      <c r="D204" s="45"/>
      <c r="E204" s="45"/>
    </row>
    <row r="205" spans="1:5" s="19" customFormat="1" ht="12.75">
      <c r="A205" s="35" t="s">
        <v>2787</v>
      </c>
      <c r="B205" s="35" t="s">
        <v>1076</v>
      </c>
      <c r="C205" s="34">
        <v>8364.33</v>
      </c>
      <c r="D205" s="34">
        <v>8364.33</v>
      </c>
      <c r="E205" s="34">
        <f t="shared" si="5"/>
        <v>0</v>
      </c>
    </row>
    <row r="206" spans="1:5" s="19" customFormat="1" ht="12.75">
      <c r="A206" s="35"/>
      <c r="B206" s="35" t="s">
        <v>1077</v>
      </c>
      <c r="C206" s="16">
        <v>349140</v>
      </c>
      <c r="D206" s="16">
        <v>349140</v>
      </c>
      <c r="E206" s="16">
        <f t="shared" si="5"/>
        <v>0</v>
      </c>
    </row>
    <row r="207" spans="1:5" s="19" customFormat="1" ht="12.75">
      <c r="A207" s="31"/>
      <c r="B207" s="31" t="s">
        <v>3886</v>
      </c>
      <c r="C207" s="45">
        <f>SUM(C205:C206)</f>
        <v>357504.33</v>
      </c>
      <c r="D207" s="45">
        <f>SUM(D205:D206)</f>
        <v>357504.33</v>
      </c>
      <c r="E207" s="45">
        <f t="shared" si="5"/>
        <v>0</v>
      </c>
    </row>
    <row r="208" spans="1:5" s="19" customFormat="1" ht="12.75">
      <c r="A208" s="31" t="s">
        <v>1184</v>
      </c>
      <c r="B208" s="31"/>
      <c r="C208" s="45"/>
      <c r="D208" s="45"/>
      <c r="E208" s="45"/>
    </row>
    <row r="209" spans="1:5" s="19" customFormat="1" ht="12.75">
      <c r="A209" s="35" t="s">
        <v>2729</v>
      </c>
      <c r="B209" s="35" t="s">
        <v>1080</v>
      </c>
      <c r="C209" s="34">
        <v>9200</v>
      </c>
      <c r="D209" s="34">
        <v>0</v>
      </c>
      <c r="E209" s="34">
        <f t="shared" si="5"/>
        <v>9200</v>
      </c>
    </row>
    <row r="210" spans="1:5" s="19" customFormat="1" ht="12.75">
      <c r="A210" s="35" t="s">
        <v>1081</v>
      </c>
      <c r="B210" s="35" t="s">
        <v>1082</v>
      </c>
      <c r="C210" s="16">
        <v>9200</v>
      </c>
      <c r="D210" s="16">
        <v>9200</v>
      </c>
      <c r="E210" s="18">
        <v>0</v>
      </c>
    </row>
    <row r="211" spans="1:5" s="19" customFormat="1" ht="12.75">
      <c r="A211" s="35" t="s">
        <v>2795</v>
      </c>
      <c r="B211" s="35" t="s">
        <v>1091</v>
      </c>
      <c r="C211" s="16">
        <v>6382.21</v>
      </c>
      <c r="D211" s="18">
        <v>0</v>
      </c>
      <c r="E211" s="16">
        <f t="shared" si="5"/>
        <v>6382.21</v>
      </c>
    </row>
    <row r="212" spans="1:5" s="19" customFormat="1" ht="12.75">
      <c r="A212" s="35" t="s">
        <v>2870</v>
      </c>
      <c r="B212" s="35" t="s">
        <v>1098</v>
      </c>
      <c r="C212" s="16">
        <v>1265</v>
      </c>
      <c r="D212" s="16">
        <v>1265</v>
      </c>
      <c r="E212" s="18">
        <v>0</v>
      </c>
    </row>
    <row r="213" spans="1:5" s="19" customFormat="1" ht="12.75">
      <c r="A213" s="35" t="s">
        <v>908</v>
      </c>
      <c r="B213" s="35" t="s">
        <v>1104</v>
      </c>
      <c r="C213" s="16">
        <v>463601</v>
      </c>
      <c r="D213" s="16">
        <v>463601</v>
      </c>
      <c r="E213" s="18">
        <v>0</v>
      </c>
    </row>
    <row r="214" spans="1:5" s="19" customFormat="1" ht="12.75">
      <c r="A214" s="35" t="s">
        <v>944</v>
      </c>
      <c r="B214" s="35" t="s">
        <v>1109</v>
      </c>
      <c r="C214" s="16">
        <v>6995</v>
      </c>
      <c r="D214" s="16">
        <v>6995</v>
      </c>
      <c r="E214" s="18">
        <v>0</v>
      </c>
    </row>
    <row r="215" spans="1:5" s="19" customFormat="1" ht="12.75">
      <c r="A215" s="35" t="s">
        <v>986</v>
      </c>
      <c r="B215" s="35" t="s">
        <v>1110</v>
      </c>
      <c r="C215" s="16">
        <v>25000</v>
      </c>
      <c r="D215" s="18">
        <v>0</v>
      </c>
      <c r="E215" s="16">
        <f t="shared" si="5"/>
        <v>25000</v>
      </c>
    </row>
    <row r="216" spans="1:5" s="19" customFormat="1" ht="12.75">
      <c r="A216" s="35" t="s">
        <v>1113</v>
      </c>
      <c r="B216" s="35" t="s">
        <v>1114</v>
      </c>
      <c r="C216" s="16">
        <v>25260.62</v>
      </c>
      <c r="D216" s="18">
        <v>0</v>
      </c>
      <c r="E216" s="16">
        <f t="shared" si="5"/>
        <v>25260.62</v>
      </c>
    </row>
    <row r="217" spans="1:5" s="19" customFormat="1" ht="12.75">
      <c r="A217" s="35" t="s">
        <v>1115</v>
      </c>
      <c r="B217" s="35" t="s">
        <v>1116</v>
      </c>
      <c r="C217" s="16">
        <v>12046</v>
      </c>
      <c r="D217" s="18">
        <v>0</v>
      </c>
      <c r="E217" s="16">
        <f t="shared" si="5"/>
        <v>12046</v>
      </c>
    </row>
    <row r="218" spans="1:5" s="19" customFormat="1" ht="12.75">
      <c r="A218" s="31"/>
      <c r="B218" s="31" t="s">
        <v>3886</v>
      </c>
      <c r="C218" s="45">
        <f>SUM(C209:C217)</f>
        <v>558949.8300000001</v>
      </c>
      <c r="D218" s="45">
        <f>SUM(D209:D217)</f>
        <v>481061</v>
      </c>
      <c r="E218" s="45">
        <f t="shared" si="5"/>
        <v>77888.83000000007</v>
      </c>
    </row>
    <row r="219" spans="1:5" s="19" customFormat="1" ht="12.75">
      <c r="A219" s="31"/>
      <c r="B219" s="31" t="s">
        <v>3843</v>
      </c>
      <c r="C219" s="45">
        <f>+C218+C207+C203+C199+C190+C187+C177+C168+C164+C161+C157+C154+C151+C141+C133+C128+C125+C122+C117+C107+C104+C99+C96+C93+C90+C87+C84+C79+C65+C193</f>
        <v>64589031.93000001</v>
      </c>
      <c r="D219" s="45">
        <f>+D218+D207+D203+D199+D190+D187+D177+D168+D164+D161+D157+D154+D151+D141+D133+D128+D125+D122+D117+D107+D104+D99+D96+D93+D90+D87+D84+D79+D65+D193</f>
        <v>63557706.85000001</v>
      </c>
      <c r="E219" s="45">
        <f>+E218+E207+E203+E199+E190+E187+E177+E168+E164+E161+E157+E154+E151+E141+E133+E128+E125+E122+E117+E107+E104+E99+E96+E93+E90+E87+E84+E79+E65+E193</f>
        <v>1031325.0800000022</v>
      </c>
    </row>
    <row r="220" spans="1:6" ht="13.5">
      <c r="A220" s="46"/>
      <c r="B220" s="46"/>
      <c r="C220" s="19"/>
      <c r="D220" s="19"/>
      <c r="E220" s="19"/>
      <c r="F220" s="19"/>
    </row>
    <row r="221" spans="1:6" ht="13.5">
      <c r="A221" s="46"/>
      <c r="B221" s="46"/>
      <c r="C221" s="250" t="s">
        <v>848</v>
      </c>
      <c r="D221" s="269"/>
      <c r="E221" s="54">
        <f>+ANEXO_11!G793</f>
        <v>3306397.96</v>
      </c>
      <c r="F221" s="19"/>
    </row>
    <row r="222" spans="1:6" ht="13.5">
      <c r="A222" s="46"/>
      <c r="B222" s="46"/>
      <c r="C222" s="250" t="s">
        <v>849</v>
      </c>
      <c r="D222" s="269"/>
      <c r="E222" s="54">
        <f>+E219</f>
        <v>1031325.0800000022</v>
      </c>
      <c r="F222" s="19"/>
    </row>
    <row r="223" spans="1:6" ht="13.5">
      <c r="A223" s="46"/>
      <c r="B223" s="46"/>
      <c r="C223" s="251" t="s">
        <v>3843</v>
      </c>
      <c r="D223" s="252"/>
      <c r="E223" s="55">
        <f>+E221+E222</f>
        <v>4337723.040000002</v>
      </c>
      <c r="F223" s="19"/>
    </row>
    <row r="224" spans="1:2" ht="13.5">
      <c r="A224" s="37"/>
      <c r="B224" s="37"/>
    </row>
    <row r="225" spans="1:2" ht="13.5">
      <c r="A225" s="37"/>
      <c r="B225" s="37"/>
    </row>
    <row r="226" spans="1:2" ht="13.5">
      <c r="A226" s="37"/>
      <c r="B226" s="37"/>
    </row>
    <row r="227" spans="1:3" ht="13.5">
      <c r="A227" s="37"/>
      <c r="B227" s="37"/>
      <c r="C227" s="155"/>
    </row>
    <row r="228" spans="1:2" ht="13.5">
      <c r="A228" s="37"/>
      <c r="B228" s="37"/>
    </row>
    <row r="229" spans="1:2" ht="13.5">
      <c r="A229" s="37"/>
      <c r="B229" s="37"/>
    </row>
    <row r="230" spans="1:2" ht="13.5">
      <c r="A230" s="37"/>
      <c r="B230" s="37"/>
    </row>
    <row r="231" spans="1:2" ht="13.5">
      <c r="A231" s="37"/>
      <c r="B231" s="37"/>
    </row>
    <row r="232" spans="1:2" ht="13.5">
      <c r="A232" s="37"/>
      <c r="B232" s="37"/>
    </row>
    <row r="233" spans="1:2" ht="13.5">
      <c r="A233" s="37"/>
      <c r="B233" s="37"/>
    </row>
    <row r="234" spans="1:2" ht="13.5">
      <c r="A234" s="37"/>
      <c r="B234" s="37"/>
    </row>
    <row r="235" spans="1:2" ht="13.5">
      <c r="A235" s="37"/>
      <c r="B235" s="37"/>
    </row>
    <row r="236" spans="1:2" ht="13.5">
      <c r="A236" s="37"/>
      <c r="B236" s="37"/>
    </row>
    <row r="237" spans="1:2" ht="13.5">
      <c r="A237" s="37"/>
      <c r="B237" s="37"/>
    </row>
    <row r="238" spans="1:2" ht="13.5">
      <c r="A238" s="37"/>
      <c r="B238" s="37"/>
    </row>
    <row r="239" spans="1:2" ht="13.5">
      <c r="A239" s="37"/>
      <c r="B239" s="37"/>
    </row>
    <row r="240" spans="1:2" ht="13.5">
      <c r="A240" s="37"/>
      <c r="B240" s="37"/>
    </row>
    <row r="241" spans="1:2" ht="13.5">
      <c r="A241" s="37"/>
      <c r="B241" s="37"/>
    </row>
    <row r="242" spans="1:2" ht="13.5">
      <c r="A242" s="37"/>
      <c r="B242" s="37"/>
    </row>
    <row r="243" spans="1:2" ht="13.5">
      <c r="A243" s="37"/>
      <c r="B243" s="37"/>
    </row>
    <row r="244" spans="1:2" ht="13.5">
      <c r="A244" s="37"/>
      <c r="B244" s="37"/>
    </row>
    <row r="245" spans="1:2" ht="13.5">
      <c r="A245" s="37"/>
      <c r="B245" s="37"/>
    </row>
    <row r="246" spans="1:2" ht="13.5">
      <c r="A246" s="37"/>
      <c r="B246" s="37"/>
    </row>
    <row r="247" spans="1:2" ht="13.5">
      <c r="A247" s="37"/>
      <c r="B247" s="37"/>
    </row>
    <row r="248" spans="1:2" ht="13.5">
      <c r="A248" s="37"/>
      <c r="B248" s="37"/>
    </row>
    <row r="249" spans="1:2" ht="13.5">
      <c r="A249" s="37"/>
      <c r="B249" s="37"/>
    </row>
    <row r="250" spans="1:2" ht="13.5">
      <c r="A250" s="37"/>
      <c r="B250" s="37"/>
    </row>
    <row r="251" spans="1:2" ht="13.5">
      <c r="A251" s="37"/>
      <c r="B251" s="37"/>
    </row>
    <row r="252" spans="1:2" ht="13.5">
      <c r="A252" s="37"/>
      <c r="B252" s="37"/>
    </row>
    <row r="253" spans="1:2" ht="13.5">
      <c r="A253" s="37"/>
      <c r="B253" s="37"/>
    </row>
    <row r="254" spans="1:2" ht="13.5">
      <c r="A254" s="37"/>
      <c r="B254" s="37"/>
    </row>
    <row r="255" spans="1:2" ht="13.5">
      <c r="A255" s="37"/>
      <c r="B255" s="37"/>
    </row>
    <row r="256" spans="1:2" ht="13.5">
      <c r="A256" s="37"/>
      <c r="B256" s="37"/>
    </row>
    <row r="257" spans="1:2" ht="13.5">
      <c r="A257" s="37"/>
      <c r="B257" s="37"/>
    </row>
    <row r="258" spans="1:2" ht="13.5">
      <c r="A258" s="37"/>
      <c r="B258" s="37"/>
    </row>
    <row r="259" spans="1:2" ht="13.5">
      <c r="A259" s="37"/>
      <c r="B259" s="37"/>
    </row>
    <row r="260" spans="1:2" ht="13.5">
      <c r="A260" s="37"/>
      <c r="B260" s="37"/>
    </row>
    <row r="261" spans="1:2" ht="13.5">
      <c r="A261" s="37"/>
      <c r="B261" s="37"/>
    </row>
    <row r="262" spans="1:2" ht="13.5">
      <c r="A262" s="37"/>
      <c r="B262" s="37"/>
    </row>
    <row r="263" spans="1:2" ht="13.5">
      <c r="A263" s="37"/>
      <c r="B263" s="37"/>
    </row>
    <row r="264" spans="1:2" ht="13.5">
      <c r="A264" s="37"/>
      <c r="B264" s="37"/>
    </row>
    <row r="265" spans="1:2" ht="13.5">
      <c r="A265" s="37"/>
      <c r="B265" s="37"/>
    </row>
    <row r="266" spans="1:2" ht="13.5">
      <c r="A266" s="37"/>
      <c r="B266" s="37"/>
    </row>
    <row r="267" spans="1:2" ht="13.5">
      <c r="A267" s="37"/>
      <c r="B267" s="37"/>
    </row>
    <row r="268" spans="1:2" ht="13.5">
      <c r="A268" s="37"/>
      <c r="B268" s="37"/>
    </row>
    <row r="269" spans="1:2" ht="13.5">
      <c r="A269" s="37"/>
      <c r="B269" s="37"/>
    </row>
    <row r="270" spans="1:2" ht="13.5">
      <c r="A270" s="37"/>
      <c r="B270" s="37"/>
    </row>
    <row r="271" spans="1:2" ht="13.5">
      <c r="A271" s="37"/>
      <c r="B271" s="37"/>
    </row>
    <row r="272" spans="1:2" ht="13.5">
      <c r="A272" s="37"/>
      <c r="B272" s="37"/>
    </row>
    <row r="273" spans="1:2" ht="13.5">
      <c r="A273" s="37"/>
      <c r="B273" s="37"/>
    </row>
    <row r="274" spans="1:2" ht="13.5">
      <c r="A274" s="37"/>
      <c r="B274" s="37"/>
    </row>
    <row r="275" spans="1:2" ht="13.5">
      <c r="A275" s="37"/>
      <c r="B275" s="37"/>
    </row>
    <row r="276" spans="1:2" ht="13.5">
      <c r="A276" s="37"/>
      <c r="B276" s="37"/>
    </row>
    <row r="277" spans="1:2" ht="13.5">
      <c r="A277" s="37"/>
      <c r="B277" s="37"/>
    </row>
    <row r="278" spans="1:2" ht="13.5">
      <c r="A278" s="37"/>
      <c r="B278" s="37"/>
    </row>
    <row r="279" spans="1:2" ht="13.5">
      <c r="A279" s="37"/>
      <c r="B279" s="37"/>
    </row>
    <row r="280" spans="1:2" ht="13.5">
      <c r="A280" s="37"/>
      <c r="B280" s="37"/>
    </row>
    <row r="281" spans="1:2" ht="13.5">
      <c r="A281" s="37"/>
      <c r="B281" s="37"/>
    </row>
    <row r="282" spans="1:2" ht="13.5">
      <c r="A282" s="37"/>
      <c r="B282" s="37"/>
    </row>
    <row r="283" spans="1:2" ht="13.5">
      <c r="A283" s="37"/>
      <c r="B283" s="37"/>
    </row>
    <row r="284" spans="1:2" ht="13.5">
      <c r="A284" s="37"/>
      <c r="B284" s="37"/>
    </row>
    <row r="285" spans="1:2" ht="13.5">
      <c r="A285" s="37"/>
      <c r="B285" s="37"/>
    </row>
    <row r="286" spans="1:2" ht="13.5">
      <c r="A286" s="37"/>
      <c r="B286" s="37"/>
    </row>
    <row r="287" spans="1:2" ht="13.5">
      <c r="A287" s="37"/>
      <c r="B287" s="37"/>
    </row>
    <row r="288" spans="1:2" ht="13.5">
      <c r="A288" s="37"/>
      <c r="B288" s="37"/>
    </row>
    <row r="289" spans="1:2" ht="13.5">
      <c r="A289" s="37"/>
      <c r="B289" s="37"/>
    </row>
    <row r="290" spans="1:2" ht="13.5">
      <c r="A290" s="37"/>
      <c r="B290" s="37"/>
    </row>
    <row r="291" spans="1:2" ht="13.5">
      <c r="A291" s="37"/>
      <c r="B291" s="37"/>
    </row>
    <row r="292" spans="1:2" ht="13.5">
      <c r="A292" s="37"/>
      <c r="B292" s="37"/>
    </row>
    <row r="293" spans="1:2" ht="13.5">
      <c r="A293" s="37"/>
      <c r="B293" s="37"/>
    </row>
    <row r="294" spans="1:2" ht="13.5">
      <c r="A294" s="37"/>
      <c r="B294" s="37"/>
    </row>
    <row r="295" spans="1:2" ht="13.5">
      <c r="A295" s="37"/>
      <c r="B295" s="37"/>
    </row>
    <row r="296" spans="1:2" ht="13.5">
      <c r="A296" s="37"/>
      <c r="B296" s="37"/>
    </row>
    <row r="297" spans="1:2" ht="13.5">
      <c r="A297" s="37"/>
      <c r="B297" s="37"/>
    </row>
    <row r="298" spans="1:2" ht="13.5">
      <c r="A298" s="37"/>
      <c r="B298" s="37"/>
    </row>
    <row r="299" spans="1:2" ht="13.5">
      <c r="A299" s="37"/>
      <c r="B299" s="37"/>
    </row>
    <row r="300" spans="1:2" ht="13.5">
      <c r="A300" s="37"/>
      <c r="B300" s="37"/>
    </row>
    <row r="301" spans="1:2" ht="13.5">
      <c r="A301" s="37"/>
      <c r="B301" s="37"/>
    </row>
    <row r="302" spans="1:2" ht="13.5">
      <c r="A302" s="37"/>
      <c r="B302" s="37"/>
    </row>
    <row r="303" spans="1:2" ht="13.5">
      <c r="A303" s="37"/>
      <c r="B303" s="37"/>
    </row>
    <row r="304" spans="1:2" ht="13.5">
      <c r="A304" s="37"/>
      <c r="B304" s="37"/>
    </row>
    <row r="305" spans="1:2" ht="13.5">
      <c r="A305" s="37"/>
      <c r="B305" s="37"/>
    </row>
    <row r="306" spans="1:2" ht="13.5">
      <c r="A306" s="37"/>
      <c r="B306" s="37"/>
    </row>
    <row r="307" spans="1:2" ht="13.5">
      <c r="A307" s="37"/>
      <c r="B307" s="37"/>
    </row>
    <row r="308" spans="1:2" ht="13.5">
      <c r="A308" s="37"/>
      <c r="B308" s="37"/>
    </row>
    <row r="309" spans="1:2" ht="13.5">
      <c r="A309" s="37"/>
      <c r="B309" s="37"/>
    </row>
  </sheetData>
  <sheetProtection/>
  <mergeCells count="9">
    <mergeCell ref="A1:E1"/>
    <mergeCell ref="A2:E2"/>
    <mergeCell ref="A4:E4"/>
    <mergeCell ref="A5:E5"/>
    <mergeCell ref="C223:D223"/>
    <mergeCell ref="C9:E9"/>
    <mergeCell ref="A6:E6"/>
    <mergeCell ref="C221:D221"/>
    <mergeCell ref="C222:D222"/>
  </mergeCells>
  <printOptions horizontalCentered="1"/>
  <pageMargins left="0.2362204724409449" right="0.31496062992125984" top="0.2362204724409449" bottom="0.6692913385826772" header="0.31496062992125984" footer="0.15748031496062992"/>
  <pageSetup firstPageNumber="471" useFirstPageNumber="1" fitToHeight="100" fitToWidth="1" horizontalDpi="600" verticalDpi="600" orientation="portrait" scale="72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8"/>
  <sheetViews>
    <sheetView zoomScale="75" zoomScaleNormal="7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:I2"/>
    </sheetView>
  </sheetViews>
  <sheetFormatPr defaultColWidth="11.421875" defaultRowHeight="12.75"/>
  <cols>
    <col min="1" max="1" width="22.8515625" style="67" bestFit="1" customWidth="1"/>
    <col min="2" max="2" width="11.00390625" style="67" hidden="1" customWidth="1"/>
    <col min="3" max="3" width="16.421875" style="67" bestFit="1" customWidth="1"/>
    <col min="4" max="4" width="47.140625" style="67" bestFit="1" customWidth="1"/>
    <col min="5" max="5" width="14.140625" style="67" customWidth="1"/>
    <col min="6" max="6" width="13.7109375" style="67" customWidth="1"/>
    <col min="7" max="8" width="14.140625" style="67" customWidth="1"/>
    <col min="9" max="9" width="18.28125" style="67" customWidth="1"/>
    <col min="10" max="16384" width="11.57421875" style="67" customWidth="1"/>
  </cols>
  <sheetData>
    <row r="1" spans="1:9" ht="15.75" customHeight="1">
      <c r="A1" s="258" t="s">
        <v>3839</v>
      </c>
      <c r="B1" s="258"/>
      <c r="C1" s="258"/>
      <c r="D1" s="258"/>
      <c r="E1" s="258"/>
      <c r="F1" s="258"/>
      <c r="G1" s="258"/>
      <c r="H1" s="258"/>
      <c r="I1" s="258"/>
    </row>
    <row r="2" spans="1:9" ht="18">
      <c r="A2" s="267"/>
      <c r="B2" s="267"/>
      <c r="C2" s="267"/>
      <c r="D2" s="267"/>
      <c r="E2" s="267"/>
      <c r="F2" s="267"/>
      <c r="G2" s="267"/>
      <c r="H2" s="267"/>
      <c r="I2" s="267"/>
    </row>
    <row r="3" spans="1:7" ht="15">
      <c r="A3" s="33"/>
      <c r="B3" s="33"/>
      <c r="C3" s="33"/>
      <c r="D3" s="33"/>
      <c r="E3" s="33"/>
      <c r="F3" s="33"/>
      <c r="G3" s="33"/>
    </row>
    <row r="4" spans="1:9" ht="15">
      <c r="A4" s="268" t="s">
        <v>3838</v>
      </c>
      <c r="B4" s="268"/>
      <c r="C4" s="268"/>
      <c r="D4" s="268"/>
      <c r="E4" s="268"/>
      <c r="F4" s="268"/>
      <c r="G4" s="268"/>
      <c r="H4" s="268"/>
      <c r="I4" s="268"/>
    </row>
    <row r="5" spans="1:9" ht="15">
      <c r="A5" s="268" t="s">
        <v>1347</v>
      </c>
      <c r="B5" s="268"/>
      <c r="C5" s="268"/>
      <c r="D5" s="268"/>
      <c r="E5" s="268"/>
      <c r="F5" s="268"/>
      <c r="G5" s="268"/>
      <c r="H5" s="268"/>
      <c r="I5" s="268"/>
    </row>
    <row r="6" spans="1:9" ht="15">
      <c r="A6" s="268" t="s">
        <v>442</v>
      </c>
      <c r="B6" s="268"/>
      <c r="C6" s="268"/>
      <c r="D6" s="268"/>
      <c r="E6" s="268"/>
      <c r="F6" s="268"/>
      <c r="G6" s="268"/>
      <c r="H6" s="268"/>
      <c r="I6" s="268"/>
    </row>
    <row r="7" spans="1:9" ht="17.25" customHeight="1">
      <c r="A7" s="268" t="s">
        <v>483</v>
      </c>
      <c r="B7" s="268"/>
      <c r="C7" s="268"/>
      <c r="D7" s="268"/>
      <c r="E7" s="268"/>
      <c r="F7" s="268"/>
      <c r="G7" s="268"/>
      <c r="H7" s="268"/>
      <c r="I7" s="268"/>
    </row>
    <row r="8" spans="1:9" ht="13.5">
      <c r="A8" s="1"/>
      <c r="B8" s="4"/>
      <c r="C8" s="4"/>
      <c r="D8" s="4"/>
      <c r="E8" s="1"/>
      <c r="F8" s="1"/>
      <c r="I8" s="26" t="s">
        <v>466</v>
      </c>
    </row>
    <row r="9" spans="1:9" s="70" customFormat="1" ht="12.75">
      <c r="A9" s="68" t="s">
        <v>3840</v>
      </c>
      <c r="C9" s="32" t="s">
        <v>3841</v>
      </c>
      <c r="D9" s="68" t="s">
        <v>1348</v>
      </c>
      <c r="E9" s="273" t="s">
        <v>436</v>
      </c>
      <c r="F9" s="274"/>
      <c r="G9" s="275"/>
      <c r="H9" s="244" t="s">
        <v>481</v>
      </c>
      <c r="I9" s="244" t="s">
        <v>437</v>
      </c>
    </row>
    <row r="10" spans="1:9" s="70" customFormat="1" ht="52.5">
      <c r="A10" s="92"/>
      <c r="B10" s="71" t="s">
        <v>3841</v>
      </c>
      <c r="C10" s="140" t="s">
        <v>1349</v>
      </c>
      <c r="D10" s="140"/>
      <c r="E10" s="32" t="s">
        <v>438</v>
      </c>
      <c r="F10" s="32" t="s">
        <v>1350</v>
      </c>
      <c r="G10" s="160" t="s">
        <v>1351</v>
      </c>
      <c r="H10" s="245"/>
      <c r="I10" s="245"/>
    </row>
    <row r="11" spans="1:9" s="70" customFormat="1" ht="12.75">
      <c r="A11" s="92"/>
      <c r="B11" s="71"/>
      <c r="C11" s="140"/>
      <c r="D11" s="140"/>
      <c r="E11" s="140"/>
      <c r="F11" s="140"/>
      <c r="G11" s="93"/>
      <c r="H11" s="140"/>
      <c r="I11" s="140"/>
    </row>
    <row r="12" spans="1:9" s="69" customFormat="1" ht="12.75">
      <c r="A12" s="92"/>
      <c r="B12" s="71"/>
      <c r="C12" s="140"/>
      <c r="D12" s="140"/>
      <c r="E12" s="28" t="s">
        <v>3825</v>
      </c>
      <c r="F12" s="28" t="s">
        <v>3824</v>
      </c>
      <c r="G12" s="94" t="s">
        <v>439</v>
      </c>
      <c r="H12" s="28" t="s">
        <v>440</v>
      </c>
      <c r="I12" s="28" t="s">
        <v>441</v>
      </c>
    </row>
    <row r="13" spans="1:9" s="69" customFormat="1" ht="12.75">
      <c r="A13" s="123" t="s">
        <v>1352</v>
      </c>
      <c r="B13" s="124"/>
      <c r="C13" s="125"/>
      <c r="D13" s="72"/>
      <c r="E13" s="72"/>
      <c r="F13" s="158"/>
      <c r="G13" s="158"/>
      <c r="H13" s="158"/>
      <c r="I13" s="158"/>
    </row>
    <row r="14" spans="1:9" s="95" customFormat="1" ht="12.75">
      <c r="A14" s="122" t="s">
        <v>1206</v>
      </c>
      <c r="B14" s="122" t="s">
        <v>1353</v>
      </c>
      <c r="C14" s="122" t="s">
        <v>1354</v>
      </c>
      <c r="D14" s="122" t="s">
        <v>1355</v>
      </c>
      <c r="E14" s="74">
        <v>45731.82</v>
      </c>
      <c r="F14" s="74">
        <v>0</v>
      </c>
      <c r="G14" s="74">
        <v>45731.82</v>
      </c>
      <c r="H14" s="18">
        <v>0</v>
      </c>
      <c r="I14" s="75">
        <f aca="true" t="shared" si="0" ref="I14:I44">+G14-H14</f>
        <v>45731.82</v>
      </c>
    </row>
    <row r="15" spans="1:9" s="95" customFormat="1" ht="12.75">
      <c r="A15" s="73" t="s">
        <v>1206</v>
      </c>
      <c r="B15" s="73" t="s">
        <v>1353</v>
      </c>
      <c r="C15" s="73" t="s">
        <v>1356</v>
      </c>
      <c r="D15" s="73" t="s">
        <v>3165</v>
      </c>
      <c r="E15" s="76">
        <v>49279.8</v>
      </c>
      <c r="F15" s="76">
        <v>39000</v>
      </c>
      <c r="G15" s="76">
        <v>10279.800000000003</v>
      </c>
      <c r="H15" s="18">
        <v>0</v>
      </c>
      <c r="I15" s="77">
        <f t="shared" si="0"/>
        <v>10279.800000000003</v>
      </c>
    </row>
    <row r="16" spans="1:9" s="95" customFormat="1" ht="12.75">
      <c r="A16" s="73" t="s">
        <v>1206</v>
      </c>
      <c r="B16" s="73" t="s">
        <v>1353</v>
      </c>
      <c r="C16" s="73" t="s">
        <v>1357</v>
      </c>
      <c r="D16" s="73" t="s">
        <v>1358</v>
      </c>
      <c r="E16" s="76">
        <v>34500</v>
      </c>
      <c r="F16" s="18">
        <v>0</v>
      </c>
      <c r="G16" s="76">
        <v>34500</v>
      </c>
      <c r="H16" s="18">
        <v>0</v>
      </c>
      <c r="I16" s="77">
        <f t="shared" si="0"/>
        <v>34500</v>
      </c>
    </row>
    <row r="17" spans="1:9" s="95" customFormat="1" ht="12.75">
      <c r="A17" s="73" t="s">
        <v>1206</v>
      </c>
      <c r="B17" s="73" t="s">
        <v>1353</v>
      </c>
      <c r="C17" s="73" t="s">
        <v>1359</v>
      </c>
      <c r="D17" s="73" t="s">
        <v>1360</v>
      </c>
      <c r="E17" s="76">
        <v>157406.25</v>
      </c>
      <c r="F17" s="76">
        <v>157406.25</v>
      </c>
      <c r="G17" s="18">
        <v>0</v>
      </c>
      <c r="H17" s="18">
        <v>0</v>
      </c>
      <c r="I17" s="18">
        <v>0</v>
      </c>
    </row>
    <row r="18" spans="1:9" s="95" customFormat="1" ht="12.75">
      <c r="A18" s="73" t="s">
        <v>1206</v>
      </c>
      <c r="B18" s="73" t="s">
        <v>1353</v>
      </c>
      <c r="C18" s="73" t="s">
        <v>1361</v>
      </c>
      <c r="D18" s="73" t="s">
        <v>1362</v>
      </c>
      <c r="E18" s="76">
        <v>6047.3</v>
      </c>
      <c r="F18" s="18">
        <v>0</v>
      </c>
      <c r="G18" s="76">
        <v>6047.3</v>
      </c>
      <c r="H18" s="18">
        <v>0</v>
      </c>
      <c r="I18" s="77">
        <f t="shared" si="0"/>
        <v>6047.3</v>
      </c>
    </row>
    <row r="19" spans="1:9" s="95" customFormat="1" ht="12.75">
      <c r="A19" s="73" t="s">
        <v>1206</v>
      </c>
      <c r="B19" s="73" t="s">
        <v>1353</v>
      </c>
      <c r="C19" s="73" t="s">
        <v>1363</v>
      </c>
      <c r="D19" s="73" t="s">
        <v>1364</v>
      </c>
      <c r="E19" s="76">
        <v>49694.66</v>
      </c>
      <c r="F19" s="18">
        <v>0</v>
      </c>
      <c r="G19" s="76">
        <v>49694.66</v>
      </c>
      <c r="H19" s="18">
        <v>0</v>
      </c>
      <c r="I19" s="77">
        <f t="shared" si="0"/>
        <v>49694.66</v>
      </c>
    </row>
    <row r="20" spans="1:9" s="95" customFormat="1" ht="12.75">
      <c r="A20" s="73" t="s">
        <v>1206</v>
      </c>
      <c r="B20" s="73" t="s">
        <v>1353</v>
      </c>
      <c r="C20" s="73" t="s">
        <v>1365</v>
      </c>
      <c r="D20" s="73" t="s">
        <v>1366</v>
      </c>
      <c r="E20" s="76">
        <v>20700</v>
      </c>
      <c r="F20" s="76">
        <v>20700</v>
      </c>
      <c r="G20" s="18">
        <v>0</v>
      </c>
      <c r="H20" s="18">
        <v>0</v>
      </c>
      <c r="I20" s="18">
        <v>0</v>
      </c>
    </row>
    <row r="21" spans="1:9" s="95" customFormat="1" ht="12.75">
      <c r="A21" s="73" t="s">
        <v>1206</v>
      </c>
      <c r="B21" s="73" t="s">
        <v>1353</v>
      </c>
      <c r="C21" s="73" t="s">
        <v>1367</v>
      </c>
      <c r="D21" s="73" t="s">
        <v>1368</v>
      </c>
      <c r="E21" s="76">
        <v>58500</v>
      </c>
      <c r="F21" s="76">
        <v>58500</v>
      </c>
      <c r="G21" s="18">
        <v>0</v>
      </c>
      <c r="H21" s="18">
        <v>0</v>
      </c>
      <c r="I21" s="18">
        <v>0</v>
      </c>
    </row>
    <row r="22" spans="1:9" s="95" customFormat="1" ht="12.75">
      <c r="A22" s="73" t="s">
        <v>1206</v>
      </c>
      <c r="B22" s="73" t="s">
        <v>1353</v>
      </c>
      <c r="C22" s="73" t="s">
        <v>1369</v>
      </c>
      <c r="D22" s="73" t="s">
        <v>1370</v>
      </c>
      <c r="E22" s="76">
        <v>760459.76</v>
      </c>
      <c r="F22" s="18">
        <v>0</v>
      </c>
      <c r="G22" s="76">
        <v>760459.76</v>
      </c>
      <c r="H22" s="18">
        <v>0</v>
      </c>
      <c r="I22" s="77">
        <f t="shared" si="0"/>
        <v>760459.76</v>
      </c>
    </row>
    <row r="23" spans="1:9" s="95" customFormat="1" ht="12.75">
      <c r="A23" s="73" t="s">
        <v>1206</v>
      </c>
      <c r="B23" s="73" t="s">
        <v>1353</v>
      </c>
      <c r="C23" s="73" t="s">
        <v>1371</v>
      </c>
      <c r="D23" s="73" t="s">
        <v>1372</v>
      </c>
      <c r="E23" s="76">
        <v>699746.25</v>
      </c>
      <c r="F23" s="18">
        <v>0</v>
      </c>
      <c r="G23" s="76">
        <v>699746.25</v>
      </c>
      <c r="H23" s="18">
        <v>0</v>
      </c>
      <c r="I23" s="77">
        <f t="shared" si="0"/>
        <v>699746.25</v>
      </c>
    </row>
    <row r="24" spans="1:9" s="95" customFormat="1" ht="12.75">
      <c r="A24" s="73" t="s">
        <v>1206</v>
      </c>
      <c r="B24" s="73" t="s">
        <v>1353</v>
      </c>
      <c r="C24" s="73" t="s">
        <v>1373</v>
      </c>
      <c r="D24" s="73" t="s">
        <v>1374</v>
      </c>
      <c r="E24" s="76">
        <v>100034.34</v>
      </c>
      <c r="F24" s="76">
        <v>100034.34</v>
      </c>
      <c r="G24" s="18">
        <v>0</v>
      </c>
      <c r="H24" s="18">
        <v>0</v>
      </c>
      <c r="I24" s="18">
        <v>0</v>
      </c>
    </row>
    <row r="25" spans="1:9" s="95" customFormat="1" ht="12.75">
      <c r="A25" s="73" t="s">
        <v>1206</v>
      </c>
      <c r="B25" s="73" t="s">
        <v>1353</v>
      </c>
      <c r="C25" s="73" t="s">
        <v>1375</v>
      </c>
      <c r="D25" s="73" t="s">
        <v>1376</v>
      </c>
      <c r="E25" s="76">
        <v>67275</v>
      </c>
      <c r="F25" s="76">
        <v>67275</v>
      </c>
      <c r="G25" s="18">
        <v>0</v>
      </c>
      <c r="H25" s="18">
        <v>0</v>
      </c>
      <c r="I25" s="18">
        <v>0</v>
      </c>
    </row>
    <row r="26" spans="1:9" s="95" customFormat="1" ht="12.75">
      <c r="A26" s="73" t="s">
        <v>1206</v>
      </c>
      <c r="B26" s="73" t="s">
        <v>1353</v>
      </c>
      <c r="C26" s="73" t="s">
        <v>1377</v>
      </c>
      <c r="D26" s="73" t="s">
        <v>1378</v>
      </c>
      <c r="E26" s="76">
        <v>0.95</v>
      </c>
      <c r="F26" s="18">
        <v>0</v>
      </c>
      <c r="G26" s="76">
        <v>0.95</v>
      </c>
      <c r="H26" s="18">
        <v>0</v>
      </c>
      <c r="I26" s="77">
        <f t="shared" si="0"/>
        <v>0.95</v>
      </c>
    </row>
    <row r="27" spans="1:9" s="95" customFormat="1" ht="12.75">
      <c r="A27" s="73" t="s">
        <v>1206</v>
      </c>
      <c r="B27" s="73" t="s">
        <v>1353</v>
      </c>
      <c r="C27" s="73" t="s">
        <v>1379</v>
      </c>
      <c r="D27" s="73" t="s">
        <v>1380</v>
      </c>
      <c r="E27" s="76">
        <v>15</v>
      </c>
      <c r="F27" s="18">
        <v>0</v>
      </c>
      <c r="G27" s="76">
        <v>15</v>
      </c>
      <c r="H27" s="18">
        <v>0</v>
      </c>
      <c r="I27" s="77">
        <f t="shared" si="0"/>
        <v>15</v>
      </c>
    </row>
    <row r="28" spans="1:9" s="95" customFormat="1" ht="12.75">
      <c r="A28" s="73" t="s">
        <v>1206</v>
      </c>
      <c r="B28" s="73" t="s">
        <v>1353</v>
      </c>
      <c r="C28" s="73" t="s">
        <v>1381</v>
      </c>
      <c r="D28" s="73" t="s">
        <v>1382</v>
      </c>
      <c r="E28" s="76">
        <v>29900</v>
      </c>
      <c r="F28" s="18">
        <v>0</v>
      </c>
      <c r="G28" s="76">
        <v>29900</v>
      </c>
      <c r="H28" s="18">
        <v>0</v>
      </c>
      <c r="I28" s="77">
        <f t="shared" si="0"/>
        <v>29900</v>
      </c>
    </row>
    <row r="29" spans="1:9" s="95" customFormat="1" ht="12.75">
      <c r="A29" s="73" t="s">
        <v>1206</v>
      </c>
      <c r="B29" s="73" t="s">
        <v>1353</v>
      </c>
      <c r="C29" s="73" t="s">
        <v>1383</v>
      </c>
      <c r="D29" s="73" t="s">
        <v>1384</v>
      </c>
      <c r="E29" s="76">
        <v>50000</v>
      </c>
      <c r="F29" s="76">
        <v>50000</v>
      </c>
      <c r="G29" s="18">
        <v>0</v>
      </c>
      <c r="H29" s="18">
        <v>0</v>
      </c>
      <c r="I29" s="18">
        <v>0</v>
      </c>
    </row>
    <row r="30" spans="1:9" s="95" customFormat="1" ht="12.75">
      <c r="A30" s="73" t="s">
        <v>1206</v>
      </c>
      <c r="B30" s="73" t="s">
        <v>1353</v>
      </c>
      <c r="C30" s="73" t="s">
        <v>1385</v>
      </c>
      <c r="D30" s="73" t="s">
        <v>1386</v>
      </c>
      <c r="E30" s="76">
        <v>0.09</v>
      </c>
      <c r="F30" s="18">
        <v>0</v>
      </c>
      <c r="G30" s="76">
        <v>0.09</v>
      </c>
      <c r="H30" s="18">
        <v>0</v>
      </c>
      <c r="I30" s="77">
        <f t="shared" si="0"/>
        <v>0.09</v>
      </c>
    </row>
    <row r="31" spans="1:9" s="95" customFormat="1" ht="12.75">
      <c r="A31" s="73" t="s">
        <v>1206</v>
      </c>
      <c r="B31" s="73" t="s">
        <v>1353</v>
      </c>
      <c r="C31" s="73" t="s">
        <v>1387</v>
      </c>
      <c r="D31" s="73" t="s">
        <v>1388</v>
      </c>
      <c r="E31" s="76">
        <v>53130</v>
      </c>
      <c r="F31" s="76">
        <v>53130</v>
      </c>
      <c r="G31" s="18">
        <v>0</v>
      </c>
      <c r="H31" s="18">
        <v>0</v>
      </c>
      <c r="I31" s="18">
        <v>0</v>
      </c>
    </row>
    <row r="32" spans="1:9" s="95" customFormat="1" ht="12.75">
      <c r="A32" s="73" t="s">
        <v>1206</v>
      </c>
      <c r="B32" s="73" t="s">
        <v>1353</v>
      </c>
      <c r="C32" s="73" t="s">
        <v>1389</v>
      </c>
      <c r="D32" s="73" t="s">
        <v>1390</v>
      </c>
      <c r="E32" s="76">
        <v>14950</v>
      </c>
      <c r="F32" s="18">
        <v>0</v>
      </c>
      <c r="G32" s="76">
        <v>14950</v>
      </c>
      <c r="H32" s="18">
        <v>0</v>
      </c>
      <c r="I32" s="77">
        <f t="shared" si="0"/>
        <v>14950</v>
      </c>
    </row>
    <row r="33" spans="1:9" s="95" customFormat="1" ht="12.75">
      <c r="A33" s="73" t="s">
        <v>1206</v>
      </c>
      <c r="B33" s="73" t="s">
        <v>1353</v>
      </c>
      <c r="C33" s="73" t="s">
        <v>1391</v>
      </c>
      <c r="D33" s="73" t="s">
        <v>1392</v>
      </c>
      <c r="E33" s="76">
        <v>18300</v>
      </c>
      <c r="F33" s="18">
        <v>0</v>
      </c>
      <c r="G33" s="76">
        <v>18300</v>
      </c>
      <c r="H33" s="77">
        <v>15200</v>
      </c>
      <c r="I33" s="77">
        <f t="shared" si="0"/>
        <v>3100</v>
      </c>
    </row>
    <row r="34" spans="1:9" s="95" customFormat="1" ht="12.75">
      <c r="A34" s="73" t="s">
        <v>1206</v>
      </c>
      <c r="B34" s="73" t="s">
        <v>1353</v>
      </c>
      <c r="C34" s="73" t="s">
        <v>1393</v>
      </c>
      <c r="D34" s="73" t="s">
        <v>1394</v>
      </c>
      <c r="E34" s="76">
        <v>102685</v>
      </c>
      <c r="F34" s="76">
        <v>102685</v>
      </c>
      <c r="G34" s="18">
        <v>0</v>
      </c>
      <c r="H34" s="18">
        <v>0</v>
      </c>
      <c r="I34" s="18">
        <v>0</v>
      </c>
    </row>
    <row r="35" spans="1:9" s="95" customFormat="1" ht="12.75">
      <c r="A35" s="73" t="s">
        <v>1206</v>
      </c>
      <c r="B35" s="73" t="s">
        <v>1353</v>
      </c>
      <c r="C35" s="73" t="s">
        <v>1395</v>
      </c>
      <c r="D35" s="73" t="s">
        <v>1396</v>
      </c>
      <c r="E35" s="76">
        <v>34500</v>
      </c>
      <c r="F35" s="76">
        <v>10000</v>
      </c>
      <c r="G35" s="76">
        <v>24500</v>
      </c>
      <c r="H35" s="77">
        <v>24500</v>
      </c>
      <c r="I35" s="18">
        <v>0</v>
      </c>
    </row>
    <row r="36" spans="1:9" s="95" customFormat="1" ht="12.75">
      <c r="A36" s="73" t="s">
        <v>1206</v>
      </c>
      <c r="B36" s="73" t="s">
        <v>1353</v>
      </c>
      <c r="C36" s="73" t="s">
        <v>1397</v>
      </c>
      <c r="D36" s="73" t="s">
        <v>1398</v>
      </c>
      <c r="E36" s="76">
        <v>0.61</v>
      </c>
      <c r="F36" s="18">
        <v>0</v>
      </c>
      <c r="G36" s="76">
        <v>0.61</v>
      </c>
      <c r="H36" s="18">
        <v>0</v>
      </c>
      <c r="I36" s="77">
        <f t="shared" si="0"/>
        <v>0.61</v>
      </c>
    </row>
    <row r="37" spans="1:9" s="95" customFormat="1" ht="12.75">
      <c r="A37" s="73" t="s">
        <v>1206</v>
      </c>
      <c r="B37" s="73" t="s">
        <v>1353</v>
      </c>
      <c r="C37" s="73" t="s">
        <v>1399</v>
      </c>
      <c r="D37" s="73" t="s">
        <v>1400</v>
      </c>
      <c r="E37" s="76">
        <v>5750</v>
      </c>
      <c r="F37" s="18">
        <v>0</v>
      </c>
      <c r="G37" s="76">
        <v>5750</v>
      </c>
      <c r="H37" s="18">
        <v>0</v>
      </c>
      <c r="I37" s="77">
        <f t="shared" si="0"/>
        <v>5750</v>
      </c>
    </row>
    <row r="38" spans="1:9" s="95" customFormat="1" ht="12.75">
      <c r="A38" s="73" t="s">
        <v>1206</v>
      </c>
      <c r="B38" s="73" t="s">
        <v>1353</v>
      </c>
      <c r="C38" s="73" t="s">
        <v>1401</v>
      </c>
      <c r="D38" s="73" t="s">
        <v>1402</v>
      </c>
      <c r="E38" s="76">
        <v>5000</v>
      </c>
      <c r="F38" s="18">
        <v>0</v>
      </c>
      <c r="G38" s="76">
        <v>5000</v>
      </c>
      <c r="H38" s="18">
        <v>0</v>
      </c>
      <c r="I38" s="77">
        <f t="shared" si="0"/>
        <v>5000</v>
      </c>
    </row>
    <row r="39" spans="1:9" s="95" customFormat="1" ht="12.75">
      <c r="A39" s="73" t="s">
        <v>1206</v>
      </c>
      <c r="B39" s="73" t="s">
        <v>1353</v>
      </c>
      <c r="C39" s="73" t="s">
        <v>1403</v>
      </c>
      <c r="D39" s="73" t="s">
        <v>1404</v>
      </c>
      <c r="E39" s="76">
        <v>17100</v>
      </c>
      <c r="F39" s="18">
        <v>0</v>
      </c>
      <c r="G39" s="76">
        <v>17100</v>
      </c>
      <c r="H39" s="18">
        <v>0</v>
      </c>
      <c r="I39" s="77">
        <f t="shared" si="0"/>
        <v>17100</v>
      </c>
    </row>
    <row r="40" spans="1:9" s="95" customFormat="1" ht="12.75">
      <c r="A40" s="73" t="s">
        <v>1206</v>
      </c>
      <c r="B40" s="73" t="s">
        <v>1353</v>
      </c>
      <c r="C40" s="73" t="s">
        <v>1405</v>
      </c>
      <c r="D40" s="73" t="s">
        <v>1406</v>
      </c>
      <c r="E40" s="76">
        <v>60185</v>
      </c>
      <c r="F40" s="76">
        <v>60185</v>
      </c>
      <c r="G40" s="18">
        <v>0</v>
      </c>
      <c r="H40" s="18">
        <v>0</v>
      </c>
      <c r="I40" s="18">
        <v>0</v>
      </c>
    </row>
    <row r="41" spans="1:9" s="95" customFormat="1" ht="12.75">
      <c r="A41" s="73" t="s">
        <v>1206</v>
      </c>
      <c r="B41" s="73" t="s">
        <v>1353</v>
      </c>
      <c r="C41" s="73" t="s">
        <v>1407</v>
      </c>
      <c r="D41" s="73" t="s">
        <v>1408</v>
      </c>
      <c r="E41" s="76">
        <v>14066.8</v>
      </c>
      <c r="F41" s="18">
        <v>0</v>
      </c>
      <c r="G41" s="76">
        <v>14066.8</v>
      </c>
      <c r="H41" s="18">
        <v>0</v>
      </c>
      <c r="I41" s="77">
        <f t="shared" si="0"/>
        <v>14066.8</v>
      </c>
    </row>
    <row r="42" spans="1:9" s="95" customFormat="1" ht="12.75">
      <c r="A42" s="73" t="s">
        <v>1206</v>
      </c>
      <c r="B42" s="73" t="s">
        <v>1353</v>
      </c>
      <c r="C42" s="73" t="s">
        <v>1409</v>
      </c>
      <c r="D42" s="73" t="s">
        <v>1410</v>
      </c>
      <c r="E42" s="76">
        <v>212150</v>
      </c>
      <c r="F42" s="18">
        <v>0</v>
      </c>
      <c r="G42" s="76">
        <v>212150</v>
      </c>
      <c r="H42" s="77">
        <v>212150</v>
      </c>
      <c r="I42" s="18">
        <v>0</v>
      </c>
    </row>
    <row r="43" spans="1:9" s="95" customFormat="1" ht="12.75">
      <c r="A43" s="73" t="s">
        <v>1206</v>
      </c>
      <c r="B43" s="73" t="s">
        <v>1353</v>
      </c>
      <c r="C43" s="73" t="s">
        <v>1411</v>
      </c>
      <c r="D43" s="73" t="s">
        <v>1412</v>
      </c>
      <c r="E43" s="76">
        <v>206149</v>
      </c>
      <c r="F43" s="18">
        <v>0</v>
      </c>
      <c r="G43" s="76">
        <v>206149</v>
      </c>
      <c r="H43" s="77">
        <v>206149</v>
      </c>
      <c r="I43" s="18">
        <v>0</v>
      </c>
    </row>
    <row r="44" spans="1:9" s="95" customFormat="1" ht="12.75">
      <c r="A44" s="73" t="s">
        <v>1206</v>
      </c>
      <c r="B44" s="73" t="s">
        <v>1353</v>
      </c>
      <c r="C44" s="73" t="s">
        <v>1413</v>
      </c>
      <c r="D44" s="73" t="s">
        <v>1414</v>
      </c>
      <c r="E44" s="76">
        <v>250200.9</v>
      </c>
      <c r="F44" s="18">
        <v>0</v>
      </c>
      <c r="G44" s="76">
        <v>250200.9</v>
      </c>
      <c r="H44" s="18">
        <v>0</v>
      </c>
      <c r="I44" s="77">
        <f t="shared" si="0"/>
        <v>250200.9</v>
      </c>
    </row>
    <row r="45" spans="1:9" s="95" customFormat="1" ht="12.75">
      <c r="A45" s="73" t="s">
        <v>1206</v>
      </c>
      <c r="B45" s="73" t="s">
        <v>1353</v>
      </c>
      <c r="C45" s="73" t="s">
        <v>1415</v>
      </c>
      <c r="D45" s="73" t="s">
        <v>1416</v>
      </c>
      <c r="E45" s="76">
        <v>1262662.84</v>
      </c>
      <c r="F45" s="76">
        <v>600000</v>
      </c>
      <c r="G45" s="76">
        <v>662662.8400000001</v>
      </c>
      <c r="H45" s="77">
        <v>662662.84</v>
      </c>
      <c r="I45" s="18">
        <v>0</v>
      </c>
    </row>
    <row r="46" spans="1:9" s="95" customFormat="1" ht="12.75">
      <c r="A46" s="73" t="s">
        <v>1206</v>
      </c>
      <c r="B46" s="73" t="s">
        <v>1353</v>
      </c>
      <c r="C46" s="73" t="s">
        <v>1417</v>
      </c>
      <c r="D46" s="73" t="s">
        <v>1418</v>
      </c>
      <c r="E46" s="76">
        <v>2875000</v>
      </c>
      <c r="F46" s="18">
        <v>0</v>
      </c>
      <c r="G46" s="76">
        <v>2875000</v>
      </c>
      <c r="H46" s="18">
        <v>0</v>
      </c>
      <c r="I46" s="77">
        <f aca="true" t="shared" si="1" ref="I46:I77">+G46-H46</f>
        <v>2875000</v>
      </c>
    </row>
    <row r="47" spans="1:9" s="95" customFormat="1" ht="12.75">
      <c r="A47" s="73" t="s">
        <v>1206</v>
      </c>
      <c r="B47" s="73" t="s">
        <v>1353</v>
      </c>
      <c r="C47" s="73" t="s">
        <v>1419</v>
      </c>
      <c r="D47" s="73" t="s">
        <v>1420</v>
      </c>
      <c r="E47" s="76">
        <v>600</v>
      </c>
      <c r="F47" s="18">
        <v>0</v>
      </c>
      <c r="G47" s="76">
        <v>600</v>
      </c>
      <c r="H47" s="18">
        <v>0</v>
      </c>
      <c r="I47" s="77">
        <f t="shared" si="1"/>
        <v>600</v>
      </c>
    </row>
    <row r="48" spans="1:9" s="95" customFormat="1" ht="12.75">
      <c r="A48" s="73" t="s">
        <v>1206</v>
      </c>
      <c r="B48" s="73" t="s">
        <v>1353</v>
      </c>
      <c r="C48" s="73" t="s">
        <v>1421</v>
      </c>
      <c r="D48" s="73" t="s">
        <v>1422</v>
      </c>
      <c r="E48" s="76">
        <v>93293.7</v>
      </c>
      <c r="F48" s="18">
        <v>0</v>
      </c>
      <c r="G48" s="76">
        <v>93293.7</v>
      </c>
      <c r="H48" s="18">
        <v>0</v>
      </c>
      <c r="I48" s="77">
        <f t="shared" si="1"/>
        <v>93293.7</v>
      </c>
    </row>
    <row r="49" spans="1:9" s="95" customFormat="1" ht="12.75">
      <c r="A49" s="73" t="s">
        <v>1206</v>
      </c>
      <c r="B49" s="73" t="s">
        <v>1353</v>
      </c>
      <c r="C49" s="73" t="s">
        <v>1423</v>
      </c>
      <c r="D49" s="73" t="s">
        <v>1424</v>
      </c>
      <c r="E49" s="76">
        <v>28428</v>
      </c>
      <c r="F49" s="76">
        <v>28428</v>
      </c>
      <c r="G49" s="18">
        <v>0</v>
      </c>
      <c r="H49" s="18">
        <v>0</v>
      </c>
      <c r="I49" s="18">
        <v>0</v>
      </c>
    </row>
    <row r="50" spans="1:9" s="95" customFormat="1" ht="12.75">
      <c r="A50" s="73" t="s">
        <v>1206</v>
      </c>
      <c r="B50" s="73" t="s">
        <v>1353</v>
      </c>
      <c r="C50" s="73" t="s">
        <v>1425</v>
      </c>
      <c r="D50" s="73" t="s">
        <v>1426</v>
      </c>
      <c r="E50" s="76">
        <v>19550</v>
      </c>
      <c r="F50" s="18">
        <v>0</v>
      </c>
      <c r="G50" s="76">
        <v>19550</v>
      </c>
      <c r="H50" s="18">
        <v>0</v>
      </c>
      <c r="I50" s="77">
        <f t="shared" si="1"/>
        <v>19550</v>
      </c>
    </row>
    <row r="51" spans="1:9" s="95" customFormat="1" ht="12.75">
      <c r="A51" s="73" t="s">
        <v>1206</v>
      </c>
      <c r="B51" s="73" t="s">
        <v>1353</v>
      </c>
      <c r="C51" s="73" t="s">
        <v>1427</v>
      </c>
      <c r="D51" s="73" t="s">
        <v>1428</v>
      </c>
      <c r="E51" s="76">
        <v>26450</v>
      </c>
      <c r="F51" s="76">
        <v>10000</v>
      </c>
      <c r="G51" s="76">
        <v>16450</v>
      </c>
      <c r="H51" s="77">
        <v>16450</v>
      </c>
      <c r="I51" s="18">
        <v>0</v>
      </c>
    </row>
    <row r="52" spans="1:9" s="95" customFormat="1" ht="12.75">
      <c r="A52" s="73" t="s">
        <v>1206</v>
      </c>
      <c r="B52" s="73" t="s">
        <v>1353</v>
      </c>
      <c r="C52" s="73" t="s">
        <v>1429</v>
      </c>
      <c r="D52" s="73" t="s">
        <v>1430</v>
      </c>
      <c r="E52" s="76">
        <v>61625.1</v>
      </c>
      <c r="F52" s="18">
        <v>0</v>
      </c>
      <c r="G52" s="76">
        <v>61625.1</v>
      </c>
      <c r="H52" s="18">
        <v>0</v>
      </c>
      <c r="I52" s="77">
        <f t="shared" si="1"/>
        <v>61625.1</v>
      </c>
    </row>
    <row r="53" spans="1:9" s="95" customFormat="1" ht="12.75">
      <c r="A53" s="73" t="s">
        <v>1206</v>
      </c>
      <c r="B53" s="73" t="s">
        <v>1353</v>
      </c>
      <c r="C53" s="73" t="s">
        <v>1431</v>
      </c>
      <c r="D53" s="73" t="s">
        <v>1432</v>
      </c>
      <c r="E53" s="76">
        <v>23213</v>
      </c>
      <c r="F53" s="18">
        <v>0</v>
      </c>
      <c r="G53" s="76">
        <v>23213</v>
      </c>
      <c r="H53" s="18">
        <v>0</v>
      </c>
      <c r="I53" s="77">
        <f t="shared" si="1"/>
        <v>23213</v>
      </c>
    </row>
    <row r="54" spans="1:9" s="95" customFormat="1" ht="12.75">
      <c r="A54" s="73" t="s">
        <v>1206</v>
      </c>
      <c r="B54" s="73" t="s">
        <v>1353</v>
      </c>
      <c r="C54" s="73" t="s">
        <v>1433</v>
      </c>
      <c r="D54" s="73" t="s">
        <v>1434</v>
      </c>
      <c r="E54" s="76">
        <v>109617.14</v>
      </c>
      <c r="F54" s="18">
        <v>0</v>
      </c>
      <c r="G54" s="76">
        <v>109617.14</v>
      </c>
      <c r="H54" s="18">
        <v>0</v>
      </c>
      <c r="I54" s="77">
        <f t="shared" si="1"/>
        <v>109617.14</v>
      </c>
    </row>
    <row r="55" spans="1:9" s="95" customFormat="1" ht="12.75">
      <c r="A55" s="73" t="s">
        <v>1206</v>
      </c>
      <c r="B55" s="73" t="s">
        <v>1353</v>
      </c>
      <c r="C55" s="73" t="s">
        <v>1435</v>
      </c>
      <c r="D55" s="73" t="s">
        <v>1436</v>
      </c>
      <c r="E55" s="76">
        <v>53992.5</v>
      </c>
      <c r="F55" s="18">
        <v>0</v>
      </c>
      <c r="G55" s="76">
        <v>53992.5</v>
      </c>
      <c r="H55" s="77">
        <v>53992.5</v>
      </c>
      <c r="I55" s="18">
        <v>0</v>
      </c>
    </row>
    <row r="56" spans="1:9" s="95" customFormat="1" ht="12.75">
      <c r="A56" s="73" t="s">
        <v>1206</v>
      </c>
      <c r="B56" s="73" t="s">
        <v>1353</v>
      </c>
      <c r="C56" s="73" t="s">
        <v>1438</v>
      </c>
      <c r="D56" s="73" t="s">
        <v>1439</v>
      </c>
      <c r="E56" s="76">
        <v>800</v>
      </c>
      <c r="F56" s="18">
        <v>0</v>
      </c>
      <c r="G56" s="76">
        <v>800</v>
      </c>
      <c r="H56" s="18">
        <v>0</v>
      </c>
      <c r="I56" s="77">
        <f t="shared" si="1"/>
        <v>800</v>
      </c>
    </row>
    <row r="57" spans="1:9" s="95" customFormat="1" ht="12.75">
      <c r="A57" s="73" t="s">
        <v>1206</v>
      </c>
      <c r="B57" s="73" t="s">
        <v>1353</v>
      </c>
      <c r="C57" s="73" t="s">
        <v>1440</v>
      </c>
      <c r="D57" s="73" t="s">
        <v>2885</v>
      </c>
      <c r="E57" s="76">
        <v>171350</v>
      </c>
      <c r="F57" s="76">
        <v>171350</v>
      </c>
      <c r="G57" s="18">
        <v>0</v>
      </c>
      <c r="H57" s="18">
        <v>0</v>
      </c>
      <c r="I57" s="18">
        <v>0</v>
      </c>
    </row>
    <row r="58" spans="1:9" s="95" customFormat="1" ht="12.75">
      <c r="A58" s="73" t="s">
        <v>1206</v>
      </c>
      <c r="B58" s="73" t="s">
        <v>1353</v>
      </c>
      <c r="C58" s="73" t="s">
        <v>1442</v>
      </c>
      <c r="D58" s="73" t="s">
        <v>1443</v>
      </c>
      <c r="E58" s="76">
        <v>175857.8</v>
      </c>
      <c r="F58" s="18">
        <v>0</v>
      </c>
      <c r="G58" s="76">
        <v>175857.8</v>
      </c>
      <c r="H58" s="77">
        <v>175857.8</v>
      </c>
      <c r="I58" s="18">
        <v>0</v>
      </c>
    </row>
    <row r="59" spans="1:9" s="95" customFormat="1" ht="12.75">
      <c r="A59" s="73" t="s">
        <v>1206</v>
      </c>
      <c r="B59" s="73" t="s">
        <v>1353</v>
      </c>
      <c r="C59" s="73" t="s">
        <v>1444</v>
      </c>
      <c r="D59" s="73" t="s">
        <v>1445</v>
      </c>
      <c r="E59" s="76">
        <v>862155</v>
      </c>
      <c r="F59" s="18">
        <v>0</v>
      </c>
      <c r="G59" s="76">
        <v>862155</v>
      </c>
      <c r="H59" s="18">
        <v>0</v>
      </c>
      <c r="I59" s="77">
        <f t="shared" si="1"/>
        <v>862155</v>
      </c>
    </row>
    <row r="60" spans="1:9" s="95" customFormat="1" ht="12.75">
      <c r="A60" s="73" t="s">
        <v>1206</v>
      </c>
      <c r="B60" s="73" t="s">
        <v>1353</v>
      </c>
      <c r="C60" s="73" t="s">
        <v>1446</v>
      </c>
      <c r="D60" s="73" t="s">
        <v>1447</v>
      </c>
      <c r="E60" s="76">
        <v>18865.62</v>
      </c>
      <c r="F60" s="18">
        <v>0</v>
      </c>
      <c r="G60" s="76">
        <v>18865.62</v>
      </c>
      <c r="H60" s="18">
        <v>0</v>
      </c>
      <c r="I60" s="77">
        <f t="shared" si="1"/>
        <v>18865.62</v>
      </c>
    </row>
    <row r="61" spans="1:9" s="95" customFormat="1" ht="12.75">
      <c r="A61" s="73" t="s">
        <v>1206</v>
      </c>
      <c r="B61" s="73" t="s">
        <v>1353</v>
      </c>
      <c r="C61" s="73" t="s">
        <v>1448</v>
      </c>
      <c r="D61" s="73" t="s">
        <v>1449</v>
      </c>
      <c r="E61" s="76">
        <v>11538.35</v>
      </c>
      <c r="F61" s="18">
        <v>0</v>
      </c>
      <c r="G61" s="76">
        <v>11538.35</v>
      </c>
      <c r="H61" s="18">
        <v>0</v>
      </c>
      <c r="I61" s="77">
        <f t="shared" si="1"/>
        <v>11538.35</v>
      </c>
    </row>
    <row r="62" spans="1:9" s="95" customFormat="1" ht="12.75">
      <c r="A62" s="73" t="s">
        <v>1206</v>
      </c>
      <c r="B62" s="73" t="s">
        <v>1353</v>
      </c>
      <c r="C62" s="73" t="s">
        <v>1450</v>
      </c>
      <c r="D62" s="73" t="s">
        <v>1451</v>
      </c>
      <c r="E62" s="76">
        <v>195036.8</v>
      </c>
      <c r="F62" s="18">
        <v>0</v>
      </c>
      <c r="G62" s="76">
        <v>195036.8</v>
      </c>
      <c r="H62" s="77">
        <v>195036.8</v>
      </c>
      <c r="I62" s="18">
        <v>0</v>
      </c>
    </row>
    <row r="63" spans="1:9" s="95" customFormat="1" ht="12.75">
      <c r="A63" s="73" t="s">
        <v>1206</v>
      </c>
      <c r="B63" s="73" t="s">
        <v>1353</v>
      </c>
      <c r="C63" s="73" t="s">
        <v>1452</v>
      </c>
      <c r="D63" s="73" t="s">
        <v>1453</v>
      </c>
      <c r="E63" s="76">
        <v>98000</v>
      </c>
      <c r="F63" s="76">
        <v>30000</v>
      </c>
      <c r="G63" s="76">
        <v>68000</v>
      </c>
      <c r="H63" s="77">
        <v>68000</v>
      </c>
      <c r="I63" s="18">
        <v>0</v>
      </c>
    </row>
    <row r="64" spans="1:9" s="95" customFormat="1" ht="12.75">
      <c r="A64" s="73" t="s">
        <v>1206</v>
      </c>
      <c r="B64" s="73" t="s">
        <v>1353</v>
      </c>
      <c r="C64" s="73" t="s">
        <v>1454</v>
      </c>
      <c r="D64" s="73" t="s">
        <v>1455</v>
      </c>
      <c r="E64" s="76">
        <v>40000.45</v>
      </c>
      <c r="F64" s="18">
        <v>0</v>
      </c>
      <c r="G64" s="76">
        <v>40000.45</v>
      </c>
      <c r="H64" s="18">
        <v>0</v>
      </c>
      <c r="I64" s="77">
        <f t="shared" si="1"/>
        <v>40000.45</v>
      </c>
    </row>
    <row r="65" spans="1:9" s="95" customFormat="1" ht="12.75">
      <c r="A65" s="73" t="s">
        <v>1206</v>
      </c>
      <c r="B65" s="73" t="s">
        <v>1353</v>
      </c>
      <c r="C65" s="73" t="s">
        <v>1456</v>
      </c>
      <c r="D65" s="73" t="s">
        <v>1457</v>
      </c>
      <c r="E65" s="76">
        <v>55085</v>
      </c>
      <c r="F65" s="18">
        <v>0</v>
      </c>
      <c r="G65" s="76">
        <v>55085</v>
      </c>
      <c r="H65" s="18">
        <v>0</v>
      </c>
      <c r="I65" s="77">
        <f t="shared" si="1"/>
        <v>55085</v>
      </c>
    </row>
    <row r="66" spans="1:9" s="95" customFormat="1" ht="12.75">
      <c r="A66" s="73" t="s">
        <v>1206</v>
      </c>
      <c r="B66" s="73" t="s">
        <v>1353</v>
      </c>
      <c r="C66" s="73" t="s">
        <v>1458</v>
      </c>
      <c r="D66" s="73" t="s">
        <v>1459</v>
      </c>
      <c r="E66" s="76">
        <v>15970.05</v>
      </c>
      <c r="F66" s="18">
        <v>0</v>
      </c>
      <c r="G66" s="76">
        <v>15970.05</v>
      </c>
      <c r="H66" s="18">
        <v>0</v>
      </c>
      <c r="I66" s="77">
        <f t="shared" si="1"/>
        <v>15970.05</v>
      </c>
    </row>
    <row r="67" spans="1:9" s="95" customFormat="1" ht="12.75">
      <c r="A67" s="73" t="s">
        <v>1206</v>
      </c>
      <c r="B67" s="73" t="s">
        <v>1353</v>
      </c>
      <c r="C67" s="73" t="s">
        <v>1460</v>
      </c>
      <c r="D67" s="73" t="s">
        <v>1461</v>
      </c>
      <c r="E67" s="76">
        <v>84252.09</v>
      </c>
      <c r="F67" s="18">
        <v>0</v>
      </c>
      <c r="G67" s="76">
        <v>84252.09</v>
      </c>
      <c r="H67" s="18">
        <v>0</v>
      </c>
      <c r="I67" s="77">
        <f t="shared" si="1"/>
        <v>84252.09</v>
      </c>
    </row>
    <row r="68" spans="1:9" s="95" customFormat="1" ht="12.75">
      <c r="A68" s="73" t="s">
        <v>1206</v>
      </c>
      <c r="B68" s="73" t="s">
        <v>1353</v>
      </c>
      <c r="C68" s="73" t="s">
        <v>1462</v>
      </c>
      <c r="D68" s="73" t="s">
        <v>1463</v>
      </c>
      <c r="E68" s="76">
        <v>3565</v>
      </c>
      <c r="F68" s="18">
        <v>0</v>
      </c>
      <c r="G68" s="76">
        <v>3565</v>
      </c>
      <c r="H68" s="18">
        <v>0</v>
      </c>
      <c r="I68" s="77">
        <f t="shared" si="1"/>
        <v>3565</v>
      </c>
    </row>
    <row r="69" spans="1:9" s="95" customFormat="1" ht="12.75">
      <c r="A69" s="73" t="s">
        <v>1206</v>
      </c>
      <c r="B69" s="73" t="s">
        <v>1353</v>
      </c>
      <c r="C69" s="73" t="s">
        <v>1464</v>
      </c>
      <c r="D69" s="73" t="s">
        <v>1465</v>
      </c>
      <c r="E69" s="76">
        <v>13500</v>
      </c>
      <c r="F69" s="18">
        <v>0</v>
      </c>
      <c r="G69" s="76">
        <v>13500</v>
      </c>
      <c r="H69" s="18">
        <v>0</v>
      </c>
      <c r="I69" s="77">
        <f t="shared" si="1"/>
        <v>13500</v>
      </c>
    </row>
    <row r="70" spans="1:9" s="95" customFormat="1" ht="12.75">
      <c r="A70" s="73" t="s">
        <v>1206</v>
      </c>
      <c r="B70" s="73" t="s">
        <v>1353</v>
      </c>
      <c r="C70" s="73" t="s">
        <v>1466</v>
      </c>
      <c r="D70" s="73" t="s">
        <v>1467</v>
      </c>
      <c r="E70" s="76">
        <v>74658</v>
      </c>
      <c r="F70" s="18">
        <v>0</v>
      </c>
      <c r="G70" s="76">
        <v>74658</v>
      </c>
      <c r="H70" s="18">
        <v>0</v>
      </c>
      <c r="I70" s="77">
        <f t="shared" si="1"/>
        <v>74658</v>
      </c>
    </row>
    <row r="71" spans="1:9" s="95" customFormat="1" ht="12.75">
      <c r="A71" s="73" t="s">
        <v>1206</v>
      </c>
      <c r="B71" s="73" t="s">
        <v>1353</v>
      </c>
      <c r="C71" s="73" t="s">
        <v>1468</v>
      </c>
      <c r="D71" s="73" t="s">
        <v>1469</v>
      </c>
      <c r="E71" s="76">
        <v>472.5</v>
      </c>
      <c r="F71" s="18">
        <v>0</v>
      </c>
      <c r="G71" s="76">
        <v>472.5</v>
      </c>
      <c r="H71" s="18">
        <v>0</v>
      </c>
      <c r="I71" s="77">
        <f t="shared" si="1"/>
        <v>472.5</v>
      </c>
    </row>
    <row r="72" spans="1:9" s="95" customFormat="1" ht="12.75">
      <c r="A72" s="73" t="s">
        <v>1206</v>
      </c>
      <c r="B72" s="73" t="s">
        <v>1353</v>
      </c>
      <c r="C72" s="73" t="s">
        <v>1470</v>
      </c>
      <c r="D72" s="73" t="s">
        <v>3156</v>
      </c>
      <c r="E72" s="76">
        <v>4226.25</v>
      </c>
      <c r="F72" s="18">
        <v>0</v>
      </c>
      <c r="G72" s="76">
        <v>4226.25</v>
      </c>
      <c r="H72" s="18">
        <v>0</v>
      </c>
      <c r="I72" s="77">
        <f t="shared" si="1"/>
        <v>4226.25</v>
      </c>
    </row>
    <row r="73" spans="1:9" s="95" customFormat="1" ht="12.75">
      <c r="A73" s="73" t="s">
        <v>1206</v>
      </c>
      <c r="B73" s="73" t="s">
        <v>1353</v>
      </c>
      <c r="C73" s="73" t="s">
        <v>1471</v>
      </c>
      <c r="D73" s="73" t="s">
        <v>1472</v>
      </c>
      <c r="E73" s="76">
        <v>9717.5</v>
      </c>
      <c r="F73" s="18">
        <v>0</v>
      </c>
      <c r="G73" s="76">
        <v>9717.5</v>
      </c>
      <c r="H73" s="18">
        <v>0</v>
      </c>
      <c r="I73" s="77">
        <f t="shared" si="1"/>
        <v>9717.5</v>
      </c>
    </row>
    <row r="74" spans="1:9" s="95" customFormat="1" ht="12.75">
      <c r="A74" s="73" t="s">
        <v>1206</v>
      </c>
      <c r="B74" s="73" t="s">
        <v>1353</v>
      </c>
      <c r="C74" s="73" t="s">
        <v>1473</v>
      </c>
      <c r="D74" s="73" t="s">
        <v>1474</v>
      </c>
      <c r="E74" s="76">
        <v>4186</v>
      </c>
      <c r="F74" s="76">
        <v>4186</v>
      </c>
      <c r="G74" s="18">
        <v>0</v>
      </c>
      <c r="H74" s="18">
        <v>0</v>
      </c>
      <c r="I74" s="18">
        <v>0</v>
      </c>
    </row>
    <row r="75" spans="1:9" s="95" customFormat="1" ht="12.75">
      <c r="A75" s="73" t="s">
        <v>1206</v>
      </c>
      <c r="B75" s="73" t="s">
        <v>1353</v>
      </c>
      <c r="C75" s="73" t="s">
        <v>1475</v>
      </c>
      <c r="D75" s="73" t="s">
        <v>1476</v>
      </c>
      <c r="E75" s="76">
        <v>1.15</v>
      </c>
      <c r="F75" s="18">
        <v>0</v>
      </c>
      <c r="G75" s="76">
        <v>1.15</v>
      </c>
      <c r="H75" s="18">
        <v>0</v>
      </c>
      <c r="I75" s="77">
        <f t="shared" si="1"/>
        <v>1.15</v>
      </c>
    </row>
    <row r="76" spans="1:9" s="95" customFormat="1" ht="12.75">
      <c r="A76" s="73" t="s">
        <v>1206</v>
      </c>
      <c r="B76" s="73" t="s">
        <v>1353</v>
      </c>
      <c r="C76" s="73" t="s">
        <v>1477</v>
      </c>
      <c r="D76" s="73" t="s">
        <v>1478</v>
      </c>
      <c r="E76" s="76">
        <v>378.58</v>
      </c>
      <c r="F76" s="18">
        <v>0</v>
      </c>
      <c r="G76" s="76">
        <v>378.58</v>
      </c>
      <c r="H76" s="18">
        <v>0</v>
      </c>
      <c r="I76" s="77">
        <f t="shared" si="1"/>
        <v>378.58</v>
      </c>
    </row>
    <row r="77" spans="1:9" s="95" customFormat="1" ht="12.75">
      <c r="A77" s="73" t="s">
        <v>1206</v>
      </c>
      <c r="B77" s="73" t="s">
        <v>1353</v>
      </c>
      <c r="C77" s="73" t="s">
        <v>1479</v>
      </c>
      <c r="D77" s="73" t="s">
        <v>1480</v>
      </c>
      <c r="E77" s="76">
        <v>275000</v>
      </c>
      <c r="F77" s="76">
        <v>10000</v>
      </c>
      <c r="G77" s="76">
        <v>265000</v>
      </c>
      <c r="H77" s="18">
        <v>0</v>
      </c>
      <c r="I77" s="77">
        <f t="shared" si="1"/>
        <v>265000</v>
      </c>
    </row>
    <row r="78" spans="1:9" s="95" customFormat="1" ht="12.75">
      <c r="A78" s="73" t="s">
        <v>1206</v>
      </c>
      <c r="B78" s="73" t="s">
        <v>1353</v>
      </c>
      <c r="C78" s="73" t="s">
        <v>1481</v>
      </c>
      <c r="D78" s="73" t="s">
        <v>1482</v>
      </c>
      <c r="E78" s="76">
        <v>2539112.04</v>
      </c>
      <c r="F78" s="18">
        <v>0</v>
      </c>
      <c r="G78" s="76">
        <v>2539112.04</v>
      </c>
      <c r="H78" s="18">
        <v>0</v>
      </c>
      <c r="I78" s="77">
        <f aca="true" t="shared" si="2" ref="I78:I102">+G78-H78</f>
        <v>2539112.04</v>
      </c>
    </row>
    <row r="79" spans="1:9" s="95" customFormat="1" ht="12.75">
      <c r="A79" s="73" t="s">
        <v>1206</v>
      </c>
      <c r="B79" s="73" t="s">
        <v>1353</v>
      </c>
      <c r="C79" s="73" t="s">
        <v>1483</v>
      </c>
      <c r="D79" s="73" t="s">
        <v>1484</v>
      </c>
      <c r="E79" s="76">
        <v>1792</v>
      </c>
      <c r="F79" s="18">
        <v>0</v>
      </c>
      <c r="G79" s="76">
        <v>1792</v>
      </c>
      <c r="H79" s="18">
        <v>0</v>
      </c>
      <c r="I79" s="77">
        <f t="shared" si="2"/>
        <v>1792</v>
      </c>
    </row>
    <row r="80" spans="1:9" s="95" customFormat="1" ht="12.75">
      <c r="A80" s="73" t="s">
        <v>1206</v>
      </c>
      <c r="B80" s="73" t="s">
        <v>1353</v>
      </c>
      <c r="C80" s="73" t="s">
        <v>1485</v>
      </c>
      <c r="D80" s="73" t="s">
        <v>1486</v>
      </c>
      <c r="E80" s="76">
        <v>34413.75</v>
      </c>
      <c r="F80" s="18">
        <v>0</v>
      </c>
      <c r="G80" s="76">
        <v>34413.75</v>
      </c>
      <c r="H80" s="18">
        <v>0</v>
      </c>
      <c r="I80" s="77">
        <f t="shared" si="2"/>
        <v>34413.75</v>
      </c>
    </row>
    <row r="81" spans="1:9" s="95" customFormat="1" ht="12.75">
      <c r="A81" s="73" t="s">
        <v>1206</v>
      </c>
      <c r="B81" s="73" t="s">
        <v>1353</v>
      </c>
      <c r="C81" s="73" t="s">
        <v>1487</v>
      </c>
      <c r="D81" s="73" t="s">
        <v>1488</v>
      </c>
      <c r="E81" s="76">
        <v>6250000</v>
      </c>
      <c r="F81" s="76">
        <v>3700000</v>
      </c>
      <c r="G81" s="76">
        <v>2550000</v>
      </c>
      <c r="H81" s="77">
        <v>2550000</v>
      </c>
      <c r="I81" s="18">
        <v>0</v>
      </c>
    </row>
    <row r="82" spans="1:9" s="95" customFormat="1" ht="12.75">
      <c r="A82" s="73" t="s">
        <v>1206</v>
      </c>
      <c r="B82" s="73" t="s">
        <v>1353</v>
      </c>
      <c r="C82" s="73" t="s">
        <v>1489</v>
      </c>
      <c r="D82" s="73" t="s">
        <v>1490</v>
      </c>
      <c r="E82" s="76">
        <v>230000</v>
      </c>
      <c r="F82" s="76">
        <v>115000</v>
      </c>
      <c r="G82" s="76">
        <v>115000</v>
      </c>
      <c r="H82" s="18">
        <v>0</v>
      </c>
      <c r="I82" s="77">
        <f t="shared" si="2"/>
        <v>115000</v>
      </c>
    </row>
    <row r="83" spans="1:9" s="95" customFormat="1" ht="12.75">
      <c r="A83" s="73" t="s">
        <v>1206</v>
      </c>
      <c r="B83" s="73" t="s">
        <v>1353</v>
      </c>
      <c r="C83" s="73" t="s">
        <v>1491</v>
      </c>
      <c r="D83" s="73" t="s">
        <v>1492</v>
      </c>
      <c r="E83" s="76">
        <v>27600</v>
      </c>
      <c r="F83" s="18">
        <v>0</v>
      </c>
      <c r="G83" s="76">
        <v>27600</v>
      </c>
      <c r="H83" s="18">
        <v>0</v>
      </c>
      <c r="I83" s="77">
        <f t="shared" si="2"/>
        <v>27600</v>
      </c>
    </row>
    <row r="84" spans="1:9" s="95" customFormat="1" ht="12.75">
      <c r="A84" s="73" t="s">
        <v>1206</v>
      </c>
      <c r="B84" s="73" t="s">
        <v>1353</v>
      </c>
      <c r="C84" s="73" t="s">
        <v>1493</v>
      </c>
      <c r="D84" s="73" t="s">
        <v>1494</v>
      </c>
      <c r="E84" s="76">
        <v>1500</v>
      </c>
      <c r="F84" s="18">
        <v>0</v>
      </c>
      <c r="G84" s="76">
        <v>1500</v>
      </c>
      <c r="H84" s="18">
        <v>0</v>
      </c>
      <c r="I84" s="77">
        <f t="shared" si="2"/>
        <v>1500</v>
      </c>
    </row>
    <row r="85" spans="1:9" s="95" customFormat="1" ht="12.75">
      <c r="A85" s="73" t="s">
        <v>1206</v>
      </c>
      <c r="B85" s="73" t="s">
        <v>1353</v>
      </c>
      <c r="C85" s="73" t="s">
        <v>1495</v>
      </c>
      <c r="D85" s="73" t="s">
        <v>1496</v>
      </c>
      <c r="E85" s="76">
        <v>305090.1</v>
      </c>
      <c r="F85" s="76">
        <v>305090.1</v>
      </c>
      <c r="G85" s="18">
        <v>0</v>
      </c>
      <c r="H85" s="18">
        <v>0</v>
      </c>
      <c r="I85" s="18">
        <v>0</v>
      </c>
    </row>
    <row r="86" spans="1:9" s="95" customFormat="1" ht="12.75">
      <c r="A86" s="73" t="s">
        <v>1206</v>
      </c>
      <c r="B86" s="73" t="s">
        <v>1353</v>
      </c>
      <c r="C86" s="73" t="s">
        <v>1497</v>
      </c>
      <c r="D86" s="73" t="s">
        <v>1498</v>
      </c>
      <c r="E86" s="76">
        <v>0.33000000000174623</v>
      </c>
      <c r="F86" s="18">
        <v>0</v>
      </c>
      <c r="G86" s="76">
        <v>0.33000000000174623</v>
      </c>
      <c r="H86" s="18">
        <v>0</v>
      </c>
      <c r="I86" s="77">
        <f t="shared" si="2"/>
        <v>0.33000000000174623</v>
      </c>
    </row>
    <row r="87" spans="1:9" s="95" customFormat="1" ht="12.75">
      <c r="A87" s="73" t="s">
        <v>1206</v>
      </c>
      <c r="B87" s="73" t="s">
        <v>1353</v>
      </c>
      <c r="C87" s="73" t="s">
        <v>1499</v>
      </c>
      <c r="D87" s="73" t="s">
        <v>477</v>
      </c>
      <c r="E87" s="76">
        <v>57500</v>
      </c>
      <c r="F87" s="76">
        <v>57500</v>
      </c>
      <c r="G87" s="18">
        <v>0</v>
      </c>
      <c r="H87" s="18">
        <v>0</v>
      </c>
      <c r="I87" s="18">
        <v>0</v>
      </c>
    </row>
    <row r="88" spans="1:9" s="95" customFormat="1" ht="12.75">
      <c r="A88" s="73" t="s">
        <v>1206</v>
      </c>
      <c r="B88" s="73" t="s">
        <v>1353</v>
      </c>
      <c r="C88" s="73" t="s">
        <v>1500</v>
      </c>
      <c r="D88" s="73" t="s">
        <v>1501</v>
      </c>
      <c r="E88" s="76">
        <v>2700.4</v>
      </c>
      <c r="F88" s="18">
        <v>0</v>
      </c>
      <c r="G88" s="76">
        <v>2700.4</v>
      </c>
      <c r="H88" s="18">
        <v>0</v>
      </c>
      <c r="I88" s="77">
        <f t="shared" si="2"/>
        <v>2700.4</v>
      </c>
    </row>
    <row r="89" spans="1:9" s="95" customFormat="1" ht="12.75">
      <c r="A89" s="73" t="s">
        <v>1206</v>
      </c>
      <c r="B89" s="73" t="s">
        <v>1353</v>
      </c>
      <c r="C89" s="73" t="s">
        <v>1502</v>
      </c>
      <c r="D89" s="73" t="s">
        <v>1503</v>
      </c>
      <c r="E89" s="76">
        <v>22550</v>
      </c>
      <c r="F89" s="76">
        <v>10000</v>
      </c>
      <c r="G89" s="76">
        <v>12550</v>
      </c>
      <c r="H89" s="77">
        <v>12550</v>
      </c>
      <c r="I89" s="18">
        <v>0</v>
      </c>
    </row>
    <row r="90" spans="1:9" s="95" customFormat="1" ht="12.75">
      <c r="A90" s="73" t="s">
        <v>1206</v>
      </c>
      <c r="B90" s="73" t="s">
        <v>1353</v>
      </c>
      <c r="C90" s="73" t="s">
        <v>1504</v>
      </c>
      <c r="D90" s="73" t="s">
        <v>1505</v>
      </c>
      <c r="E90" s="76">
        <v>52210</v>
      </c>
      <c r="F90" s="18">
        <v>0</v>
      </c>
      <c r="G90" s="76">
        <v>52210</v>
      </c>
      <c r="H90" s="18">
        <v>0</v>
      </c>
      <c r="I90" s="77">
        <f t="shared" si="2"/>
        <v>52210</v>
      </c>
    </row>
    <row r="91" spans="1:9" s="95" customFormat="1" ht="12.75">
      <c r="A91" s="73" t="s">
        <v>1206</v>
      </c>
      <c r="B91" s="73" t="s">
        <v>1353</v>
      </c>
      <c r="C91" s="73" t="s">
        <v>1506</v>
      </c>
      <c r="D91" s="73" t="s">
        <v>1507</v>
      </c>
      <c r="E91" s="76">
        <v>139636.9</v>
      </c>
      <c r="F91" s="18">
        <v>0</v>
      </c>
      <c r="G91" s="76">
        <v>139636.9</v>
      </c>
      <c r="H91" s="77">
        <v>139636.9</v>
      </c>
      <c r="I91" s="18">
        <v>0</v>
      </c>
    </row>
    <row r="92" spans="1:9" s="95" customFormat="1" ht="12.75">
      <c r="A92" s="73" t="s">
        <v>1206</v>
      </c>
      <c r="B92" s="73" t="s">
        <v>1353</v>
      </c>
      <c r="C92" s="73" t="s">
        <v>1508</v>
      </c>
      <c r="D92" s="73" t="s">
        <v>1509</v>
      </c>
      <c r="E92" s="76">
        <v>941.09</v>
      </c>
      <c r="F92" s="18">
        <v>0</v>
      </c>
      <c r="G92" s="76">
        <v>941.09</v>
      </c>
      <c r="H92" s="18">
        <v>0</v>
      </c>
      <c r="I92" s="77">
        <f t="shared" si="2"/>
        <v>941.09</v>
      </c>
    </row>
    <row r="93" spans="1:9" s="95" customFormat="1" ht="12.75">
      <c r="A93" s="73" t="s">
        <v>1206</v>
      </c>
      <c r="B93" s="73" t="s">
        <v>1353</v>
      </c>
      <c r="C93" s="73" t="s">
        <v>1510</v>
      </c>
      <c r="D93" s="73" t="s">
        <v>1511</v>
      </c>
      <c r="E93" s="76">
        <v>6900000</v>
      </c>
      <c r="F93" s="76">
        <v>6650000</v>
      </c>
      <c r="G93" s="76">
        <v>250000</v>
      </c>
      <c r="H93" s="77">
        <v>250000</v>
      </c>
      <c r="I93" s="18">
        <v>0</v>
      </c>
    </row>
    <row r="94" spans="1:9" s="95" customFormat="1" ht="12.75">
      <c r="A94" s="73" t="s">
        <v>1206</v>
      </c>
      <c r="B94" s="73" t="s">
        <v>1353</v>
      </c>
      <c r="C94" s="73" t="s">
        <v>1512</v>
      </c>
      <c r="D94" s="73" t="s">
        <v>1513</v>
      </c>
      <c r="E94" s="76">
        <v>5365013.63</v>
      </c>
      <c r="F94" s="76">
        <v>5115013.63</v>
      </c>
      <c r="G94" s="76">
        <v>250000</v>
      </c>
      <c r="H94" s="77">
        <v>250000</v>
      </c>
      <c r="I94" s="18">
        <v>0</v>
      </c>
    </row>
    <row r="95" spans="1:9" s="95" customFormat="1" ht="12.75">
      <c r="A95" s="73" t="s">
        <v>1206</v>
      </c>
      <c r="B95" s="73" t="s">
        <v>1353</v>
      </c>
      <c r="C95" s="73" t="s">
        <v>1514</v>
      </c>
      <c r="D95" s="73" t="s">
        <v>1515</v>
      </c>
      <c r="E95" s="76">
        <v>4347</v>
      </c>
      <c r="F95" s="18">
        <v>0</v>
      </c>
      <c r="G95" s="76">
        <v>4347</v>
      </c>
      <c r="H95" s="18">
        <v>0</v>
      </c>
      <c r="I95" s="77">
        <f t="shared" si="2"/>
        <v>4347</v>
      </c>
    </row>
    <row r="96" spans="1:9" s="95" customFormat="1" ht="12.75">
      <c r="A96" s="73" t="s">
        <v>1206</v>
      </c>
      <c r="B96" s="73" t="s">
        <v>1353</v>
      </c>
      <c r="C96" s="73" t="s">
        <v>1516</v>
      </c>
      <c r="D96" s="73" t="s">
        <v>1517</v>
      </c>
      <c r="E96" s="76">
        <v>10000</v>
      </c>
      <c r="F96" s="76">
        <v>10000</v>
      </c>
      <c r="G96" s="18">
        <v>0</v>
      </c>
      <c r="H96" s="18">
        <v>0</v>
      </c>
      <c r="I96" s="18">
        <v>0</v>
      </c>
    </row>
    <row r="97" spans="1:9" s="95" customFormat="1" ht="12.75">
      <c r="A97" s="73" t="s">
        <v>1206</v>
      </c>
      <c r="B97" s="73" t="s">
        <v>1353</v>
      </c>
      <c r="C97" s="73" t="s">
        <v>1518</v>
      </c>
      <c r="D97" s="73" t="s">
        <v>1519</v>
      </c>
      <c r="E97" s="76">
        <v>2422.99</v>
      </c>
      <c r="F97" s="18">
        <v>0</v>
      </c>
      <c r="G97" s="76">
        <v>2422.99</v>
      </c>
      <c r="H97" s="18">
        <v>0</v>
      </c>
      <c r="I97" s="77">
        <f t="shared" si="2"/>
        <v>2422.99</v>
      </c>
    </row>
    <row r="98" spans="1:9" s="95" customFormat="1" ht="12.75">
      <c r="A98" s="73" t="s">
        <v>1206</v>
      </c>
      <c r="B98" s="73" t="s">
        <v>1353</v>
      </c>
      <c r="C98" s="73" t="s">
        <v>1520</v>
      </c>
      <c r="D98" s="73" t="s">
        <v>1521</v>
      </c>
      <c r="E98" s="76">
        <v>14414</v>
      </c>
      <c r="F98" s="18">
        <v>0</v>
      </c>
      <c r="G98" s="76">
        <v>14414</v>
      </c>
      <c r="H98" s="18">
        <v>0</v>
      </c>
      <c r="I98" s="77">
        <f t="shared" si="2"/>
        <v>14414</v>
      </c>
    </row>
    <row r="99" spans="1:9" s="95" customFormat="1" ht="12.75">
      <c r="A99" s="73" t="s">
        <v>1206</v>
      </c>
      <c r="B99" s="73" t="s">
        <v>1353</v>
      </c>
      <c r="C99" s="73" t="s">
        <v>1522</v>
      </c>
      <c r="D99" s="73" t="s">
        <v>1523</v>
      </c>
      <c r="E99" s="76">
        <v>13800</v>
      </c>
      <c r="F99" s="18">
        <v>0</v>
      </c>
      <c r="G99" s="76">
        <v>13800</v>
      </c>
      <c r="H99" s="18">
        <v>0</v>
      </c>
      <c r="I99" s="77">
        <f t="shared" si="2"/>
        <v>13800</v>
      </c>
    </row>
    <row r="100" spans="1:9" s="95" customFormat="1" ht="12.75">
      <c r="A100" s="73" t="s">
        <v>1206</v>
      </c>
      <c r="B100" s="73" t="s">
        <v>1353</v>
      </c>
      <c r="C100" s="73" t="s">
        <v>1524</v>
      </c>
      <c r="D100" s="73" t="s">
        <v>1525</v>
      </c>
      <c r="E100" s="76">
        <v>17710</v>
      </c>
      <c r="F100" s="18">
        <v>0</v>
      </c>
      <c r="G100" s="76">
        <v>17710</v>
      </c>
      <c r="H100" s="18">
        <v>0</v>
      </c>
      <c r="I100" s="77">
        <f t="shared" si="2"/>
        <v>17710</v>
      </c>
    </row>
    <row r="101" spans="1:9" s="95" customFormat="1" ht="12.75">
      <c r="A101" s="73" t="s">
        <v>1206</v>
      </c>
      <c r="B101" s="73" t="s">
        <v>1353</v>
      </c>
      <c r="C101" s="73" t="s">
        <v>1526</v>
      </c>
      <c r="D101" s="73" t="s">
        <v>1527</v>
      </c>
      <c r="E101" s="76">
        <v>4.5</v>
      </c>
      <c r="F101" s="18">
        <v>0</v>
      </c>
      <c r="G101" s="76">
        <v>4.5</v>
      </c>
      <c r="H101" s="18">
        <v>0</v>
      </c>
      <c r="I101" s="77">
        <f t="shared" si="2"/>
        <v>4.5</v>
      </c>
    </row>
    <row r="102" spans="1:9" s="95" customFormat="1" ht="12.75">
      <c r="A102" s="73" t="s">
        <v>1206</v>
      </c>
      <c r="B102" s="73" t="s">
        <v>1353</v>
      </c>
      <c r="C102" s="73" t="s">
        <v>1528</v>
      </c>
      <c r="D102" s="73" t="s">
        <v>1529</v>
      </c>
      <c r="E102" s="76">
        <v>227959.09</v>
      </c>
      <c r="F102" s="18">
        <v>0</v>
      </c>
      <c r="G102" s="76">
        <v>227959.09</v>
      </c>
      <c r="H102" s="18">
        <v>0</v>
      </c>
      <c r="I102" s="77">
        <f t="shared" si="2"/>
        <v>227959.09</v>
      </c>
    </row>
    <row r="103" spans="1:9" s="95" customFormat="1" ht="12.75">
      <c r="A103" s="73"/>
      <c r="B103" s="73"/>
      <c r="C103" s="73"/>
      <c r="D103" s="78" t="s">
        <v>3886</v>
      </c>
      <c r="E103" s="79">
        <f>SUM(E14:E102)</f>
        <v>32013224.769999992</v>
      </c>
      <c r="F103" s="79">
        <f>SUM(F14:F102)</f>
        <v>17535483.32</v>
      </c>
      <c r="G103" s="79">
        <f>SUM(G14:G102)</f>
        <v>14477741.45</v>
      </c>
      <c r="H103" s="79">
        <f>SUM(H14:H102)</f>
        <v>4832185.84</v>
      </c>
      <c r="I103" s="79">
        <f>SUM(I14:I102)</f>
        <v>9645555.610000001</v>
      </c>
    </row>
    <row r="104" spans="1:9" s="95" customFormat="1" ht="12.75">
      <c r="A104" s="73" t="s">
        <v>1126</v>
      </c>
      <c r="B104" s="73"/>
      <c r="C104" s="73" t="s">
        <v>1508</v>
      </c>
      <c r="D104" s="73" t="s">
        <v>1530</v>
      </c>
      <c r="E104" s="74">
        <v>7931</v>
      </c>
      <c r="F104" s="74">
        <v>7931</v>
      </c>
      <c r="G104" s="74">
        <v>0</v>
      </c>
      <c r="H104" s="75">
        <v>0</v>
      </c>
      <c r="I104" s="75">
        <f>+G104-H104</f>
        <v>0</v>
      </c>
    </row>
    <row r="105" spans="1:9" s="95" customFormat="1" ht="12.75">
      <c r="A105" s="73"/>
      <c r="B105" s="73"/>
      <c r="C105" s="73"/>
      <c r="D105" s="78" t="s">
        <v>3886</v>
      </c>
      <c r="E105" s="79">
        <f>SUM(E104)</f>
        <v>7931</v>
      </c>
      <c r="F105" s="79">
        <f>SUM(F104)</f>
        <v>7931</v>
      </c>
      <c r="G105" s="79">
        <f>SUM(G104)</f>
        <v>0</v>
      </c>
      <c r="H105" s="79">
        <f>SUM(H104)</f>
        <v>0</v>
      </c>
      <c r="I105" s="79">
        <f>SUM(I104)</f>
        <v>0</v>
      </c>
    </row>
    <row r="106" spans="1:9" s="95" customFormat="1" ht="12.75">
      <c r="A106" s="73" t="s">
        <v>1127</v>
      </c>
      <c r="B106" s="73"/>
      <c r="C106" s="73" t="s">
        <v>1532</v>
      </c>
      <c r="D106" s="73" t="s">
        <v>1533</v>
      </c>
      <c r="E106" s="74">
        <v>11000</v>
      </c>
      <c r="F106" s="74">
        <v>11000</v>
      </c>
      <c r="G106" s="74">
        <v>0</v>
      </c>
      <c r="H106" s="75">
        <v>0</v>
      </c>
      <c r="I106" s="75">
        <f>+G106-H106</f>
        <v>0</v>
      </c>
    </row>
    <row r="107" spans="1:9" s="95" customFormat="1" ht="12.75">
      <c r="A107" s="73"/>
      <c r="B107" s="73"/>
      <c r="C107" s="73"/>
      <c r="D107" s="78" t="s">
        <v>3886</v>
      </c>
      <c r="E107" s="79">
        <f>SUM(E106)</f>
        <v>11000</v>
      </c>
      <c r="F107" s="79">
        <f>SUM(F106)</f>
        <v>11000</v>
      </c>
      <c r="G107" s="79">
        <f>SUM(G106)</f>
        <v>0</v>
      </c>
      <c r="H107" s="79">
        <f>SUM(H106)</f>
        <v>0</v>
      </c>
      <c r="I107" s="79">
        <f>SUM(I106)</f>
        <v>0</v>
      </c>
    </row>
    <row r="108" spans="1:9" s="95" customFormat="1" ht="12.75">
      <c r="A108" s="73" t="s">
        <v>1145</v>
      </c>
      <c r="B108" s="73"/>
      <c r="C108" s="73" t="s">
        <v>1508</v>
      </c>
      <c r="D108" s="73" t="s">
        <v>1534</v>
      </c>
      <c r="E108" s="76">
        <v>21266</v>
      </c>
      <c r="F108" s="76">
        <v>21266</v>
      </c>
      <c r="G108" s="74">
        <v>0</v>
      </c>
      <c r="H108" s="74">
        <v>0</v>
      </c>
      <c r="I108" s="74">
        <v>0</v>
      </c>
    </row>
    <row r="109" spans="1:9" s="95" customFormat="1" ht="12.75">
      <c r="A109" s="73"/>
      <c r="B109" s="73"/>
      <c r="C109" s="73"/>
      <c r="D109" s="78" t="s">
        <v>3886</v>
      </c>
      <c r="E109" s="79">
        <f>SUM(E108:E108)</f>
        <v>21266</v>
      </c>
      <c r="F109" s="79">
        <f>SUM(F108:F108)</f>
        <v>21266</v>
      </c>
      <c r="G109" s="79">
        <f>SUM(G108:G108)</f>
        <v>0</v>
      </c>
      <c r="H109" s="79">
        <f>SUM(H108:H108)</f>
        <v>0</v>
      </c>
      <c r="I109" s="79">
        <f>SUM(I108:I108)</f>
        <v>0</v>
      </c>
    </row>
    <row r="110" spans="1:9" s="95" customFormat="1" ht="12.75">
      <c r="A110" s="73" t="s">
        <v>1128</v>
      </c>
      <c r="B110" s="73"/>
      <c r="C110" s="73" t="s">
        <v>1354</v>
      </c>
      <c r="D110" s="73" t="s">
        <v>1535</v>
      </c>
      <c r="E110" s="74">
        <v>2000</v>
      </c>
      <c r="F110" s="74">
        <v>2000</v>
      </c>
      <c r="G110" s="74">
        <v>0</v>
      </c>
      <c r="H110" s="75">
        <v>0</v>
      </c>
      <c r="I110" s="75">
        <f>+G110-H110</f>
        <v>0</v>
      </c>
    </row>
    <row r="111" spans="1:9" s="95" customFormat="1" ht="12.75">
      <c r="A111" s="73" t="s">
        <v>1128</v>
      </c>
      <c r="B111" s="73"/>
      <c r="C111" s="73" t="s">
        <v>1448</v>
      </c>
      <c r="D111" s="73" t="s">
        <v>1537</v>
      </c>
      <c r="E111" s="76">
        <v>1000</v>
      </c>
      <c r="F111" s="76">
        <v>1000</v>
      </c>
      <c r="G111" s="18">
        <v>0</v>
      </c>
      <c r="H111" s="18">
        <v>0</v>
      </c>
      <c r="I111" s="18">
        <v>0</v>
      </c>
    </row>
    <row r="112" spans="1:9" s="95" customFormat="1" ht="12.75">
      <c r="A112" s="73" t="s">
        <v>1128</v>
      </c>
      <c r="B112" s="73"/>
      <c r="C112" s="73" t="s">
        <v>1508</v>
      </c>
      <c r="D112" s="73" t="s">
        <v>1538</v>
      </c>
      <c r="E112" s="76">
        <v>1685</v>
      </c>
      <c r="F112" s="76">
        <v>1685</v>
      </c>
      <c r="G112" s="18">
        <v>0</v>
      </c>
      <c r="H112" s="18">
        <v>0</v>
      </c>
      <c r="I112" s="18">
        <v>0</v>
      </c>
    </row>
    <row r="113" spans="1:9" s="95" customFormat="1" ht="12.75">
      <c r="A113" s="73"/>
      <c r="B113" s="73"/>
      <c r="C113" s="73"/>
      <c r="D113" s="78" t="s">
        <v>3886</v>
      </c>
      <c r="E113" s="79">
        <f>SUM(E110:E112)</f>
        <v>4685</v>
      </c>
      <c r="F113" s="79">
        <f>SUM(F110:F112)</f>
        <v>4685</v>
      </c>
      <c r="G113" s="79">
        <f>SUM(G110:G112)</f>
        <v>0</v>
      </c>
      <c r="H113" s="79">
        <f>SUM(H110:H112)</f>
        <v>0</v>
      </c>
      <c r="I113" s="79">
        <f>SUM(I110:I112)</f>
        <v>0</v>
      </c>
    </row>
    <row r="114" spans="1:9" s="95" customFormat="1" ht="12.75">
      <c r="A114" s="73" t="s">
        <v>1147</v>
      </c>
      <c r="B114" s="73"/>
      <c r="C114" s="73" t="s">
        <v>1365</v>
      </c>
      <c r="D114" s="73" t="s">
        <v>1539</v>
      </c>
      <c r="E114" s="74">
        <v>500</v>
      </c>
      <c r="F114" s="74">
        <v>0</v>
      </c>
      <c r="G114" s="74">
        <v>500</v>
      </c>
      <c r="H114" s="75">
        <v>0</v>
      </c>
      <c r="I114" s="75">
        <f>+G114-H114</f>
        <v>500</v>
      </c>
    </row>
    <row r="115" spans="1:9" s="95" customFormat="1" ht="12.75">
      <c r="A115" s="73"/>
      <c r="B115" s="73"/>
      <c r="C115" s="73"/>
      <c r="D115" s="78" t="s">
        <v>3886</v>
      </c>
      <c r="E115" s="79">
        <f>SUM(E114)</f>
        <v>500</v>
      </c>
      <c r="F115" s="79">
        <f>SUM(F114)</f>
        <v>0</v>
      </c>
      <c r="G115" s="79">
        <f>SUM(G114)</f>
        <v>500</v>
      </c>
      <c r="H115" s="79">
        <f>SUM(H114)</f>
        <v>0</v>
      </c>
      <c r="I115" s="79">
        <f>SUM(I114)</f>
        <v>500</v>
      </c>
    </row>
    <row r="116" spans="1:9" s="95" customFormat="1" ht="12.75">
      <c r="A116" s="73" t="s">
        <v>1129</v>
      </c>
      <c r="B116" s="73"/>
      <c r="C116" s="73" t="s">
        <v>1536</v>
      </c>
      <c r="D116" s="73" t="s">
        <v>1540</v>
      </c>
      <c r="E116" s="74">
        <v>200000</v>
      </c>
      <c r="F116" s="74">
        <v>0</v>
      </c>
      <c r="G116" s="74">
        <v>200000</v>
      </c>
      <c r="H116" s="75">
        <v>0</v>
      </c>
      <c r="I116" s="75">
        <f>+G116-H116</f>
        <v>200000</v>
      </c>
    </row>
    <row r="117" spans="1:9" s="95" customFormat="1" ht="12.75">
      <c r="A117" s="73" t="s">
        <v>1129</v>
      </c>
      <c r="B117" s="73"/>
      <c r="C117" s="73" t="s">
        <v>1468</v>
      </c>
      <c r="D117" s="73" t="s">
        <v>1542</v>
      </c>
      <c r="E117" s="76">
        <v>7901.12</v>
      </c>
      <c r="F117" s="76">
        <v>7901.12</v>
      </c>
      <c r="G117" s="18">
        <v>0</v>
      </c>
      <c r="H117" s="18">
        <v>0</v>
      </c>
      <c r="I117" s="18">
        <v>0</v>
      </c>
    </row>
    <row r="118" spans="1:9" s="95" customFormat="1" ht="12.75">
      <c r="A118" s="73" t="s">
        <v>1129</v>
      </c>
      <c r="B118" s="73"/>
      <c r="C118" s="73" t="s">
        <v>1471</v>
      </c>
      <c r="D118" s="73" t="s">
        <v>1543</v>
      </c>
      <c r="E118" s="76">
        <v>1</v>
      </c>
      <c r="F118" s="18">
        <v>0</v>
      </c>
      <c r="G118" s="76">
        <v>1</v>
      </c>
      <c r="H118" s="18">
        <v>0</v>
      </c>
      <c r="I118" s="77">
        <f>+G118-H118</f>
        <v>1</v>
      </c>
    </row>
    <row r="119" spans="1:9" s="95" customFormat="1" ht="12.75">
      <c r="A119" s="73" t="s">
        <v>1129</v>
      </c>
      <c r="B119" s="73"/>
      <c r="C119" s="73" t="s">
        <v>1502</v>
      </c>
      <c r="D119" s="73" t="s">
        <v>1544</v>
      </c>
      <c r="E119" s="76">
        <v>99999.99</v>
      </c>
      <c r="F119" s="18">
        <v>0</v>
      </c>
      <c r="G119" s="76">
        <v>99999.99</v>
      </c>
      <c r="H119" s="18">
        <v>0</v>
      </c>
      <c r="I119" s="77">
        <f>+G119-H119</f>
        <v>99999.99</v>
      </c>
    </row>
    <row r="120" spans="1:9" s="95" customFormat="1" ht="12.75">
      <c r="A120" s="73" t="s">
        <v>1129</v>
      </c>
      <c r="B120" s="73"/>
      <c r="C120" s="73" t="s">
        <v>1545</v>
      </c>
      <c r="D120" s="73" t="s">
        <v>1546</v>
      </c>
      <c r="E120" s="76">
        <v>23750</v>
      </c>
      <c r="F120" s="18">
        <v>0</v>
      </c>
      <c r="G120" s="76">
        <v>23750</v>
      </c>
      <c r="H120" s="18">
        <v>0</v>
      </c>
      <c r="I120" s="77">
        <f>+G120-H120</f>
        <v>23750</v>
      </c>
    </row>
    <row r="121" spans="1:9" s="95" customFormat="1" ht="12.75">
      <c r="A121" s="73"/>
      <c r="B121" s="73"/>
      <c r="C121" s="73"/>
      <c r="D121" s="78" t="s">
        <v>3886</v>
      </c>
      <c r="E121" s="79">
        <f>SUM(E116:E120)</f>
        <v>331652.11</v>
      </c>
      <c r="F121" s="79">
        <f>SUM(F116:F120)</f>
        <v>7901.12</v>
      </c>
      <c r="G121" s="79">
        <f>SUM(G116:G120)</f>
        <v>323750.99</v>
      </c>
      <c r="H121" s="79">
        <f>SUM(H116:H120)</f>
        <v>0</v>
      </c>
      <c r="I121" s="79">
        <f>SUM(I116:I120)</f>
        <v>323750.99</v>
      </c>
    </row>
    <row r="122" spans="1:9" s="95" customFormat="1" ht="12.75">
      <c r="A122" s="73" t="s">
        <v>1146</v>
      </c>
      <c r="B122" s="73"/>
      <c r="C122" s="73" t="s">
        <v>1354</v>
      </c>
      <c r="D122" s="73" t="s">
        <v>1547</v>
      </c>
      <c r="E122" s="74">
        <v>6150</v>
      </c>
      <c r="F122" s="74">
        <v>6150</v>
      </c>
      <c r="G122" s="74">
        <v>0</v>
      </c>
      <c r="H122" s="75">
        <v>0</v>
      </c>
      <c r="I122" s="75">
        <f>+G122-H122</f>
        <v>0</v>
      </c>
    </row>
    <row r="123" spans="1:9" s="95" customFormat="1" ht="12.75">
      <c r="A123" s="73" t="s">
        <v>1146</v>
      </c>
      <c r="B123" s="73"/>
      <c r="C123" s="73" t="s">
        <v>1536</v>
      </c>
      <c r="D123" s="73" t="s">
        <v>1548</v>
      </c>
      <c r="E123" s="76">
        <v>2531.81</v>
      </c>
      <c r="F123" s="18">
        <v>0</v>
      </c>
      <c r="G123" s="76">
        <v>2531.81</v>
      </c>
      <c r="H123" s="18">
        <v>0</v>
      </c>
      <c r="I123" s="77">
        <f>+G123-H123</f>
        <v>2531.81</v>
      </c>
    </row>
    <row r="124" spans="1:9" s="95" customFormat="1" ht="12.75">
      <c r="A124" s="73" t="s">
        <v>1146</v>
      </c>
      <c r="B124" s="73"/>
      <c r="C124" s="73" t="s">
        <v>1541</v>
      </c>
      <c r="D124" s="73" t="s">
        <v>1549</v>
      </c>
      <c r="E124" s="76">
        <v>3194.56</v>
      </c>
      <c r="F124" s="18">
        <v>0</v>
      </c>
      <c r="G124" s="76">
        <v>3194.56</v>
      </c>
      <c r="H124" s="18">
        <v>0</v>
      </c>
      <c r="I124" s="77">
        <f>+G124-H124</f>
        <v>3194.56</v>
      </c>
    </row>
    <row r="125" spans="1:9" s="95" customFormat="1" ht="12.75">
      <c r="A125" s="73" t="s">
        <v>1146</v>
      </c>
      <c r="B125" s="73"/>
      <c r="C125" s="73" t="s">
        <v>1550</v>
      </c>
      <c r="D125" s="73" t="s">
        <v>1551</v>
      </c>
      <c r="E125" s="76">
        <v>2625.5</v>
      </c>
      <c r="F125" s="18">
        <v>0</v>
      </c>
      <c r="G125" s="76">
        <v>2625.5</v>
      </c>
      <c r="H125" s="77">
        <v>1607.13</v>
      </c>
      <c r="I125" s="77">
        <f>+G125-H125</f>
        <v>1018.3699999999999</v>
      </c>
    </row>
    <row r="126" spans="1:9" s="95" customFormat="1" ht="12.75">
      <c r="A126" s="73" t="s">
        <v>1146</v>
      </c>
      <c r="B126" s="73"/>
      <c r="C126" s="73" t="s">
        <v>1433</v>
      </c>
      <c r="D126" s="73" t="s">
        <v>1552</v>
      </c>
      <c r="E126" s="76">
        <v>1500</v>
      </c>
      <c r="F126" s="18">
        <v>0</v>
      </c>
      <c r="G126" s="76">
        <v>1500</v>
      </c>
      <c r="H126" s="18">
        <v>0</v>
      </c>
      <c r="I126" s="77">
        <f>+G126-H126</f>
        <v>1500</v>
      </c>
    </row>
    <row r="127" spans="1:9" s="95" customFormat="1" ht="12.75">
      <c r="A127" s="73"/>
      <c r="B127" s="73"/>
      <c r="C127" s="73"/>
      <c r="D127" s="78" t="s">
        <v>3886</v>
      </c>
      <c r="E127" s="79">
        <f>SUM(E122:E126)</f>
        <v>16001.869999999999</v>
      </c>
      <c r="F127" s="79">
        <f>SUM(F122:F126)</f>
        <v>6150</v>
      </c>
      <c r="G127" s="79">
        <f>SUM(G122:G126)</f>
        <v>9851.869999999999</v>
      </c>
      <c r="H127" s="79">
        <f>SUM(H122:H126)</f>
        <v>1607.13</v>
      </c>
      <c r="I127" s="79">
        <f>SUM(I122:I126)</f>
        <v>8244.74</v>
      </c>
    </row>
    <row r="128" spans="1:9" s="95" customFormat="1" ht="12.75">
      <c r="A128" s="73" t="s">
        <v>1148</v>
      </c>
      <c r="B128" s="73"/>
      <c r="C128" s="73" t="s">
        <v>1425</v>
      </c>
      <c r="D128" s="73" t="s">
        <v>1553</v>
      </c>
      <c r="E128" s="74">
        <v>698</v>
      </c>
      <c r="F128" s="74">
        <v>0</v>
      </c>
      <c r="G128" s="74">
        <v>698</v>
      </c>
      <c r="H128" s="75">
        <v>0</v>
      </c>
      <c r="I128" s="75">
        <f>+G128-H128</f>
        <v>698</v>
      </c>
    </row>
    <row r="129" spans="1:9" s="95" customFormat="1" ht="12.75">
      <c r="A129" s="73" t="s">
        <v>1148</v>
      </c>
      <c r="B129" s="73"/>
      <c r="C129" s="73" t="s">
        <v>1554</v>
      </c>
      <c r="D129" s="73" t="s">
        <v>1555</v>
      </c>
      <c r="E129" s="76">
        <v>6642</v>
      </c>
      <c r="F129" s="18">
        <v>0</v>
      </c>
      <c r="G129" s="76">
        <v>6642</v>
      </c>
      <c r="H129" s="18">
        <v>0</v>
      </c>
      <c r="I129" s="77">
        <f>+G129-H129</f>
        <v>6642</v>
      </c>
    </row>
    <row r="130" spans="1:9" s="95" customFormat="1" ht="12.75">
      <c r="A130" s="73" t="s">
        <v>1148</v>
      </c>
      <c r="B130" s="73"/>
      <c r="C130" s="73" t="s">
        <v>1508</v>
      </c>
      <c r="D130" s="73" t="s">
        <v>1556</v>
      </c>
      <c r="E130" s="76">
        <v>2396</v>
      </c>
      <c r="F130" s="76">
        <v>2396</v>
      </c>
      <c r="G130" s="18">
        <v>0</v>
      </c>
      <c r="H130" s="18">
        <v>0</v>
      </c>
      <c r="I130" s="18">
        <v>0</v>
      </c>
    </row>
    <row r="131" spans="1:9" s="95" customFormat="1" ht="12.75">
      <c r="A131" s="73"/>
      <c r="B131" s="73"/>
      <c r="C131" s="73"/>
      <c r="D131" s="78" t="s">
        <v>3886</v>
      </c>
      <c r="E131" s="79">
        <f>SUM(E128:E130)</f>
        <v>9736</v>
      </c>
      <c r="F131" s="79">
        <f>SUM(F128:F130)</f>
        <v>2396</v>
      </c>
      <c r="G131" s="79">
        <f>SUM(G128:G130)</f>
        <v>7340</v>
      </c>
      <c r="H131" s="79">
        <f>SUM(H128:H130)</f>
        <v>0</v>
      </c>
      <c r="I131" s="79">
        <f>SUM(I128:I130)</f>
        <v>7340</v>
      </c>
    </row>
    <row r="132" spans="1:9" s="95" customFormat="1" ht="12.75">
      <c r="A132" s="73" t="s">
        <v>1131</v>
      </c>
      <c r="B132" s="73"/>
      <c r="C132" s="73" t="s">
        <v>1354</v>
      </c>
      <c r="D132" s="73" t="s">
        <v>1557</v>
      </c>
      <c r="E132" s="74">
        <v>87.5</v>
      </c>
      <c r="F132" s="74">
        <v>0</v>
      </c>
      <c r="G132" s="74">
        <v>87.5</v>
      </c>
      <c r="H132" s="75">
        <v>0</v>
      </c>
      <c r="I132" s="75">
        <f aca="true" t="shared" si="3" ref="I132:I137">+G132-H132</f>
        <v>87.5</v>
      </c>
    </row>
    <row r="133" spans="1:9" s="95" customFormat="1" ht="12.75">
      <c r="A133" s="73" t="s">
        <v>1131</v>
      </c>
      <c r="B133" s="73"/>
      <c r="C133" s="73" t="s">
        <v>1536</v>
      </c>
      <c r="D133" s="73" t="s">
        <v>1558</v>
      </c>
      <c r="E133" s="76">
        <v>17250</v>
      </c>
      <c r="F133" s="18">
        <v>0</v>
      </c>
      <c r="G133" s="76">
        <v>17250</v>
      </c>
      <c r="H133" s="18">
        <v>0</v>
      </c>
      <c r="I133" s="77">
        <f t="shared" si="3"/>
        <v>17250</v>
      </c>
    </row>
    <row r="134" spans="1:9" s="95" customFormat="1" ht="12.75">
      <c r="A134" s="73" t="s">
        <v>1131</v>
      </c>
      <c r="B134" s="73"/>
      <c r="C134" s="73" t="s">
        <v>1433</v>
      </c>
      <c r="D134" s="73" t="s">
        <v>1559</v>
      </c>
      <c r="E134" s="76">
        <v>2012.5</v>
      </c>
      <c r="F134" s="18">
        <v>0</v>
      </c>
      <c r="G134" s="76">
        <v>2012.5</v>
      </c>
      <c r="H134" s="18">
        <v>0</v>
      </c>
      <c r="I134" s="77">
        <f t="shared" si="3"/>
        <v>2012.5</v>
      </c>
    </row>
    <row r="135" spans="1:9" s="95" customFormat="1" ht="12.75">
      <c r="A135" s="73" t="s">
        <v>1131</v>
      </c>
      <c r="B135" s="73"/>
      <c r="C135" s="73" t="s">
        <v>1435</v>
      </c>
      <c r="D135" s="73" t="s">
        <v>1560</v>
      </c>
      <c r="E135" s="76">
        <v>10400</v>
      </c>
      <c r="F135" s="76">
        <v>10400</v>
      </c>
      <c r="G135" s="18">
        <v>0</v>
      </c>
      <c r="H135" s="18">
        <v>0</v>
      </c>
      <c r="I135" s="18">
        <v>0</v>
      </c>
    </row>
    <row r="136" spans="1:9" s="95" customFormat="1" ht="12.75">
      <c r="A136" s="73" t="s">
        <v>1131</v>
      </c>
      <c r="B136" s="73"/>
      <c r="C136" s="73" t="s">
        <v>1442</v>
      </c>
      <c r="D136" s="73" t="s">
        <v>1561</v>
      </c>
      <c r="E136" s="76">
        <v>10590.88</v>
      </c>
      <c r="F136" s="18">
        <v>0</v>
      </c>
      <c r="G136" s="76">
        <v>10590.88</v>
      </c>
      <c r="H136" s="18">
        <v>0</v>
      </c>
      <c r="I136" s="77">
        <f t="shared" si="3"/>
        <v>10590.88</v>
      </c>
    </row>
    <row r="137" spans="1:9" s="95" customFormat="1" ht="12.75">
      <c r="A137" s="73" t="s">
        <v>1131</v>
      </c>
      <c r="B137" s="73"/>
      <c r="C137" s="73" t="s">
        <v>1562</v>
      </c>
      <c r="D137" s="73" t="s">
        <v>1563</v>
      </c>
      <c r="E137" s="76">
        <v>655</v>
      </c>
      <c r="F137" s="18">
        <v>0</v>
      </c>
      <c r="G137" s="76">
        <v>655</v>
      </c>
      <c r="H137" s="18">
        <v>0</v>
      </c>
      <c r="I137" s="77">
        <f t="shared" si="3"/>
        <v>655</v>
      </c>
    </row>
    <row r="138" spans="1:9" s="95" customFormat="1" ht="12.75">
      <c r="A138" s="73"/>
      <c r="B138" s="73"/>
      <c r="C138" s="73"/>
      <c r="D138" s="78" t="s">
        <v>3886</v>
      </c>
      <c r="E138" s="79">
        <f>SUM(E132:E137)</f>
        <v>40995.88</v>
      </c>
      <c r="F138" s="79">
        <f>SUM(F132:F137)</f>
        <v>10400</v>
      </c>
      <c r="G138" s="79">
        <f>SUM(G132:G137)</f>
        <v>30595.879999999997</v>
      </c>
      <c r="H138" s="79">
        <f>SUM(H132:H137)</f>
        <v>0</v>
      </c>
      <c r="I138" s="79">
        <f>SUM(I132:I137)</f>
        <v>30595.879999999997</v>
      </c>
    </row>
    <row r="139" spans="1:9" s="95" customFormat="1" ht="12.75">
      <c r="A139" s="73" t="s">
        <v>1149</v>
      </c>
      <c r="B139" s="73"/>
      <c r="C139" s="73" t="s">
        <v>1354</v>
      </c>
      <c r="D139" s="73" t="s">
        <v>1564</v>
      </c>
      <c r="E139" s="74">
        <v>16505.93</v>
      </c>
      <c r="F139" s="74">
        <v>0</v>
      </c>
      <c r="G139" s="74">
        <v>16505.93</v>
      </c>
      <c r="H139" s="75">
        <v>0</v>
      </c>
      <c r="I139" s="75">
        <f>+G139-H139</f>
        <v>16505.93</v>
      </c>
    </row>
    <row r="140" spans="1:9" s="95" customFormat="1" ht="12.75">
      <c r="A140" s="73"/>
      <c r="B140" s="73"/>
      <c r="C140" s="73"/>
      <c r="D140" s="78" t="s">
        <v>3886</v>
      </c>
      <c r="E140" s="79">
        <f>SUM(E139)</f>
        <v>16505.93</v>
      </c>
      <c r="F140" s="79">
        <f>SUM(F139)</f>
        <v>0</v>
      </c>
      <c r="G140" s="79">
        <f>SUM(G139)</f>
        <v>16505.93</v>
      </c>
      <c r="H140" s="79">
        <f>SUM(H139)</f>
        <v>0</v>
      </c>
      <c r="I140" s="79">
        <f>SUM(I139)</f>
        <v>16505.93</v>
      </c>
    </row>
    <row r="141" spans="1:9" s="95" customFormat="1" ht="12.75">
      <c r="A141" s="73" t="s">
        <v>1132</v>
      </c>
      <c r="B141" s="73"/>
      <c r="C141" s="73" t="s">
        <v>1425</v>
      </c>
      <c r="D141" s="73" t="s">
        <v>1565</v>
      </c>
      <c r="E141" s="74">
        <v>3700</v>
      </c>
      <c r="F141" s="74">
        <v>0</v>
      </c>
      <c r="G141" s="74">
        <v>3700</v>
      </c>
      <c r="H141" s="75">
        <v>0</v>
      </c>
      <c r="I141" s="75">
        <f>+G141-H141</f>
        <v>3700</v>
      </c>
    </row>
    <row r="142" spans="1:9" s="95" customFormat="1" ht="12.75">
      <c r="A142" s="73" t="s">
        <v>1132</v>
      </c>
      <c r="B142" s="73"/>
      <c r="C142" s="73" t="s">
        <v>1437</v>
      </c>
      <c r="D142" s="73" t="s">
        <v>1566</v>
      </c>
      <c r="E142" s="76">
        <v>632.5</v>
      </c>
      <c r="F142" s="76">
        <v>632.5</v>
      </c>
      <c r="G142" s="18">
        <v>0</v>
      </c>
      <c r="H142" s="18">
        <v>0</v>
      </c>
      <c r="I142" s="18">
        <v>0</v>
      </c>
    </row>
    <row r="143" spans="1:9" s="95" customFormat="1" ht="12.75">
      <c r="A143" s="73" t="s">
        <v>1132</v>
      </c>
      <c r="B143" s="73"/>
      <c r="C143" s="73" t="s">
        <v>1471</v>
      </c>
      <c r="D143" s="73" t="s">
        <v>1567</v>
      </c>
      <c r="E143" s="76">
        <v>92227.96</v>
      </c>
      <c r="F143" s="18">
        <v>0</v>
      </c>
      <c r="G143" s="76">
        <v>92227.96</v>
      </c>
      <c r="H143" s="18">
        <v>0</v>
      </c>
      <c r="I143" s="77">
        <f>+G143-H143</f>
        <v>92227.96</v>
      </c>
    </row>
    <row r="144" spans="1:9" s="95" customFormat="1" ht="12.75">
      <c r="A144" s="73" t="s">
        <v>1132</v>
      </c>
      <c r="B144" s="73"/>
      <c r="C144" s="73" t="s">
        <v>1475</v>
      </c>
      <c r="D144" s="73" t="s">
        <v>1568</v>
      </c>
      <c r="E144" s="76">
        <v>149437.97</v>
      </c>
      <c r="F144" s="76">
        <v>17725</v>
      </c>
      <c r="G144" s="76">
        <v>131712.97</v>
      </c>
      <c r="H144" s="77">
        <v>9712.97</v>
      </c>
      <c r="I144" s="77">
        <f>+G144-H144</f>
        <v>122000</v>
      </c>
    </row>
    <row r="145" spans="1:9" s="95" customFormat="1" ht="12.75">
      <c r="A145" s="73"/>
      <c r="B145" s="73"/>
      <c r="C145" s="73"/>
      <c r="D145" s="78" t="s">
        <v>3886</v>
      </c>
      <c r="E145" s="79">
        <f>SUM(E141:E144)</f>
        <v>245998.43</v>
      </c>
      <c r="F145" s="79">
        <f>SUM(F141:F144)</f>
        <v>18357.5</v>
      </c>
      <c r="G145" s="79">
        <f>SUM(G141:G144)</f>
        <v>227640.93</v>
      </c>
      <c r="H145" s="79">
        <f>SUM(H141:H144)</f>
        <v>9712.97</v>
      </c>
      <c r="I145" s="79">
        <f>SUM(I141:I144)</f>
        <v>217927.96000000002</v>
      </c>
    </row>
    <row r="146" spans="1:9" s="95" customFormat="1" ht="12.75">
      <c r="A146" s="73" t="s">
        <v>1133</v>
      </c>
      <c r="B146" s="73"/>
      <c r="C146" s="73" t="s">
        <v>1354</v>
      </c>
      <c r="D146" s="73" t="s">
        <v>1569</v>
      </c>
      <c r="E146" s="74">
        <v>12600</v>
      </c>
      <c r="F146" s="74">
        <v>12600</v>
      </c>
      <c r="G146" s="74">
        <v>0</v>
      </c>
      <c r="H146" s="75">
        <v>0</v>
      </c>
      <c r="I146" s="75">
        <f>+G146-H146</f>
        <v>0</v>
      </c>
    </row>
    <row r="147" spans="1:9" s="95" customFormat="1" ht="12.75">
      <c r="A147" s="73" t="s">
        <v>1133</v>
      </c>
      <c r="B147" s="73"/>
      <c r="C147" s="73" t="s">
        <v>1391</v>
      </c>
      <c r="D147" s="73" t="s">
        <v>1570</v>
      </c>
      <c r="E147" s="76">
        <v>13887.8</v>
      </c>
      <c r="F147" s="18">
        <v>0</v>
      </c>
      <c r="G147" s="76">
        <v>13887.8</v>
      </c>
      <c r="H147" s="77">
        <v>13887.8</v>
      </c>
      <c r="I147" s="18">
        <v>0</v>
      </c>
    </row>
    <row r="148" spans="1:9" s="95" customFormat="1" ht="12.75">
      <c r="A148" s="73" t="s">
        <v>1133</v>
      </c>
      <c r="B148" s="73"/>
      <c r="C148" s="73" t="s">
        <v>1421</v>
      </c>
      <c r="D148" s="73" t="s">
        <v>1571</v>
      </c>
      <c r="E148" s="76">
        <v>123.55</v>
      </c>
      <c r="F148" s="18">
        <v>0</v>
      </c>
      <c r="G148" s="76">
        <v>123.55</v>
      </c>
      <c r="H148" s="18">
        <v>0</v>
      </c>
      <c r="I148" s="77">
        <f>+G148-H148</f>
        <v>123.55</v>
      </c>
    </row>
    <row r="149" spans="1:9" s="95" customFormat="1" ht="12.75">
      <c r="A149" s="73" t="s">
        <v>1133</v>
      </c>
      <c r="B149" s="73"/>
      <c r="C149" s="73" t="s">
        <v>1448</v>
      </c>
      <c r="D149" s="73" t="s">
        <v>1572</v>
      </c>
      <c r="E149" s="76">
        <v>21401.5</v>
      </c>
      <c r="F149" s="18">
        <v>0</v>
      </c>
      <c r="G149" s="76">
        <v>21401.5</v>
      </c>
      <c r="H149" s="18">
        <v>0</v>
      </c>
      <c r="I149" s="77">
        <f>+G149-H149</f>
        <v>21401.5</v>
      </c>
    </row>
    <row r="150" spans="1:9" s="95" customFormat="1" ht="12.75">
      <c r="A150" s="73"/>
      <c r="B150" s="73"/>
      <c r="C150" s="73"/>
      <c r="D150" s="78" t="s">
        <v>3886</v>
      </c>
      <c r="E150" s="79">
        <f>SUM(E146:E149)</f>
        <v>48012.85</v>
      </c>
      <c r="F150" s="79">
        <f>SUM(F146:F149)</f>
        <v>12600</v>
      </c>
      <c r="G150" s="79">
        <f>SUM(G146:G149)</f>
        <v>35412.85</v>
      </c>
      <c r="H150" s="79">
        <f>SUM(H146:H149)</f>
        <v>13887.8</v>
      </c>
      <c r="I150" s="79">
        <f>SUM(I146:I149)</f>
        <v>21525.05</v>
      </c>
    </row>
    <row r="151" spans="1:9" s="95" customFormat="1" ht="12.75">
      <c r="A151" s="73" t="s">
        <v>1150</v>
      </c>
      <c r="B151" s="73"/>
      <c r="C151" s="73" t="s">
        <v>1502</v>
      </c>
      <c r="D151" s="73" t="s">
        <v>1574</v>
      </c>
      <c r="E151" s="76">
        <v>283730</v>
      </c>
      <c r="F151" s="75">
        <v>0</v>
      </c>
      <c r="G151" s="76">
        <v>283730</v>
      </c>
      <c r="H151" s="75">
        <v>0</v>
      </c>
      <c r="I151" s="77">
        <f>+G151-H151</f>
        <v>283730</v>
      </c>
    </row>
    <row r="152" spans="1:9" s="95" customFormat="1" ht="12.75">
      <c r="A152" s="73" t="s">
        <v>1150</v>
      </c>
      <c r="B152" s="73"/>
      <c r="C152" s="73" t="s">
        <v>1508</v>
      </c>
      <c r="D152" s="73" t="s">
        <v>1575</v>
      </c>
      <c r="E152" s="76">
        <v>32743.38</v>
      </c>
      <c r="F152" s="18">
        <v>0</v>
      </c>
      <c r="G152" s="76">
        <v>32743.38</v>
      </c>
      <c r="H152" s="18">
        <v>0</v>
      </c>
      <c r="I152" s="77">
        <f>+G152-H152</f>
        <v>32743.38</v>
      </c>
    </row>
    <row r="153" spans="1:9" s="95" customFormat="1" ht="12.75">
      <c r="A153" s="73"/>
      <c r="B153" s="73"/>
      <c r="C153" s="73"/>
      <c r="D153" s="78" t="s">
        <v>3886</v>
      </c>
      <c r="E153" s="79">
        <f>SUM(E151:E152)</f>
        <v>316473.38</v>
      </c>
      <c r="F153" s="79">
        <f>SUM(F151:F152)</f>
        <v>0</v>
      </c>
      <c r="G153" s="79">
        <f>SUM(G151:G152)</f>
        <v>316473.38</v>
      </c>
      <c r="H153" s="79">
        <f>SUM(H151:H152)</f>
        <v>0</v>
      </c>
      <c r="I153" s="79">
        <f>SUM(I151:I152)</f>
        <v>316473.38</v>
      </c>
    </row>
    <row r="154" spans="1:9" s="95" customFormat="1" ht="12.75">
      <c r="A154" s="73" t="s">
        <v>1136</v>
      </c>
      <c r="B154" s="73"/>
      <c r="C154" s="73" t="s">
        <v>1531</v>
      </c>
      <c r="D154" s="73" t="s">
        <v>1009</v>
      </c>
      <c r="E154" s="76">
        <v>375</v>
      </c>
      <c r="F154" s="75">
        <v>0</v>
      </c>
      <c r="G154" s="76">
        <v>375</v>
      </c>
      <c r="H154" s="75">
        <v>0</v>
      </c>
      <c r="I154" s="77">
        <f>+G154-H154</f>
        <v>375</v>
      </c>
    </row>
    <row r="155" spans="1:9" s="95" customFormat="1" ht="12.75">
      <c r="A155" s="73"/>
      <c r="B155" s="73"/>
      <c r="C155" s="73"/>
      <c r="D155" s="78" t="s">
        <v>3886</v>
      </c>
      <c r="E155" s="79">
        <f>SUM(E154:E154)</f>
        <v>375</v>
      </c>
      <c r="F155" s="79">
        <f>SUM(F154:F154)</f>
        <v>0</v>
      </c>
      <c r="G155" s="79">
        <f>SUM(G154:G154)</f>
        <v>375</v>
      </c>
      <c r="H155" s="79">
        <f>SUM(H154:H154)</f>
        <v>0</v>
      </c>
      <c r="I155" s="79">
        <f>SUM(I154:I154)</f>
        <v>375</v>
      </c>
    </row>
    <row r="156" spans="1:9" s="95" customFormat="1" ht="12.75">
      <c r="A156" s="73" t="s">
        <v>1139</v>
      </c>
      <c r="B156" s="73"/>
      <c r="C156" s="73" t="s">
        <v>1354</v>
      </c>
      <c r="D156" s="73" t="s">
        <v>1576</v>
      </c>
      <c r="E156" s="74">
        <v>6900</v>
      </c>
      <c r="F156" s="74">
        <v>6900</v>
      </c>
      <c r="G156" s="74">
        <v>0</v>
      </c>
      <c r="H156" s="80">
        <v>0</v>
      </c>
      <c r="I156" s="75">
        <f aca="true" t="shared" si="4" ref="I156:I169">+G156-H156</f>
        <v>0</v>
      </c>
    </row>
    <row r="157" spans="1:9" s="95" customFormat="1" ht="12.75">
      <c r="A157" s="73" t="s">
        <v>1139</v>
      </c>
      <c r="B157" s="73"/>
      <c r="C157" s="73" t="s">
        <v>1536</v>
      </c>
      <c r="D157" s="73" t="s">
        <v>1577</v>
      </c>
      <c r="E157" s="76">
        <v>31352.68</v>
      </c>
      <c r="F157" s="18">
        <v>0</v>
      </c>
      <c r="G157" s="76">
        <v>31352.68</v>
      </c>
      <c r="H157" s="18">
        <v>0</v>
      </c>
      <c r="I157" s="77">
        <f t="shared" si="4"/>
        <v>31352.68</v>
      </c>
    </row>
    <row r="158" spans="1:9" s="95" customFormat="1" ht="12.75">
      <c r="A158" s="73" t="s">
        <v>1139</v>
      </c>
      <c r="B158" s="73"/>
      <c r="C158" s="73" t="s">
        <v>1541</v>
      </c>
      <c r="D158" s="73" t="s">
        <v>1578</v>
      </c>
      <c r="E158" s="76">
        <v>4665.31</v>
      </c>
      <c r="F158" s="18">
        <v>0</v>
      </c>
      <c r="G158" s="76">
        <v>4665.31</v>
      </c>
      <c r="H158" s="18">
        <v>0</v>
      </c>
      <c r="I158" s="77">
        <f t="shared" si="4"/>
        <v>4665.31</v>
      </c>
    </row>
    <row r="159" spans="1:10" s="95" customFormat="1" ht="12.75">
      <c r="A159" s="73" t="s">
        <v>1139</v>
      </c>
      <c r="B159" s="73"/>
      <c r="C159" s="73" t="s">
        <v>1391</v>
      </c>
      <c r="D159" s="73" t="s">
        <v>1579</v>
      </c>
      <c r="E159" s="76">
        <v>49164.75</v>
      </c>
      <c r="F159" s="18">
        <v>0</v>
      </c>
      <c r="G159" s="76">
        <v>49164.75</v>
      </c>
      <c r="H159" s="77">
        <v>49164.75</v>
      </c>
      <c r="I159" s="18">
        <v>0</v>
      </c>
      <c r="J159" s="77"/>
    </row>
    <row r="160" spans="1:10" s="95" customFormat="1" ht="12.75">
      <c r="A160" s="73" t="s">
        <v>1139</v>
      </c>
      <c r="B160" s="73"/>
      <c r="C160" s="73" t="s">
        <v>1393</v>
      </c>
      <c r="D160" s="73" t="s">
        <v>1580</v>
      </c>
      <c r="E160" s="76">
        <v>6181.25</v>
      </c>
      <c r="F160" s="18">
        <v>0</v>
      </c>
      <c r="G160" s="76">
        <v>6181.25</v>
      </c>
      <c r="H160" s="18">
        <v>0</v>
      </c>
      <c r="I160" s="77">
        <f t="shared" si="4"/>
        <v>6181.25</v>
      </c>
      <c r="J160" s="224"/>
    </row>
    <row r="161" spans="1:9" s="95" customFormat="1" ht="12.75">
      <c r="A161" s="73" t="s">
        <v>1139</v>
      </c>
      <c r="B161" s="73"/>
      <c r="C161" s="73" t="s">
        <v>1550</v>
      </c>
      <c r="D161" s="73" t="s">
        <v>1581</v>
      </c>
      <c r="E161" s="76">
        <v>13800</v>
      </c>
      <c r="F161" s="18">
        <v>0</v>
      </c>
      <c r="G161" s="76">
        <v>13800</v>
      </c>
      <c r="H161" s="77">
        <v>13800</v>
      </c>
      <c r="I161" s="18">
        <v>0</v>
      </c>
    </row>
    <row r="162" spans="1:9" s="95" customFormat="1" ht="12.75">
      <c r="A162" s="73" t="s">
        <v>1139</v>
      </c>
      <c r="B162" s="73"/>
      <c r="C162" s="73" t="s">
        <v>1433</v>
      </c>
      <c r="D162" s="73" t="s">
        <v>1582</v>
      </c>
      <c r="E162" s="76">
        <v>184</v>
      </c>
      <c r="F162" s="18">
        <v>0</v>
      </c>
      <c r="G162" s="76">
        <v>184</v>
      </c>
      <c r="H162" s="18">
        <v>0</v>
      </c>
      <c r="I162" s="77">
        <f t="shared" si="4"/>
        <v>184</v>
      </c>
    </row>
    <row r="163" spans="1:9" s="95" customFormat="1" ht="12.75">
      <c r="A163" s="73" t="s">
        <v>1139</v>
      </c>
      <c r="B163" s="73"/>
      <c r="C163" s="73" t="s">
        <v>1448</v>
      </c>
      <c r="D163" s="73" t="s">
        <v>1583</v>
      </c>
      <c r="E163" s="76">
        <v>13800</v>
      </c>
      <c r="F163" s="18">
        <v>0</v>
      </c>
      <c r="G163" s="76">
        <v>13800</v>
      </c>
      <c r="H163" s="18">
        <v>0</v>
      </c>
      <c r="I163" s="77">
        <f t="shared" si="4"/>
        <v>13800</v>
      </c>
    </row>
    <row r="164" spans="1:9" s="95" customFormat="1" ht="12.75">
      <c r="A164" s="73" t="s">
        <v>1139</v>
      </c>
      <c r="B164" s="73"/>
      <c r="C164" s="73" t="s">
        <v>1450</v>
      </c>
      <c r="D164" s="73" t="s">
        <v>1584</v>
      </c>
      <c r="E164" s="76">
        <v>11500</v>
      </c>
      <c r="F164" s="18">
        <v>0</v>
      </c>
      <c r="G164" s="76">
        <v>11500</v>
      </c>
      <c r="H164" s="77">
        <v>8200</v>
      </c>
      <c r="I164" s="77">
        <f t="shared" si="4"/>
        <v>3300</v>
      </c>
    </row>
    <row r="165" spans="1:9" s="95" customFormat="1" ht="12.75">
      <c r="A165" s="73" t="s">
        <v>1139</v>
      </c>
      <c r="B165" s="73"/>
      <c r="C165" s="73" t="s">
        <v>1452</v>
      </c>
      <c r="D165" s="73" t="s">
        <v>1585</v>
      </c>
      <c r="E165" s="76">
        <v>3450</v>
      </c>
      <c r="F165" s="18">
        <v>0</v>
      </c>
      <c r="G165" s="76">
        <v>3450</v>
      </c>
      <c r="H165" s="18">
        <v>0</v>
      </c>
      <c r="I165" s="77">
        <f t="shared" si="4"/>
        <v>3450</v>
      </c>
    </row>
    <row r="166" spans="1:9" s="95" customFormat="1" ht="12.75">
      <c r="A166" s="73" t="s">
        <v>1139</v>
      </c>
      <c r="B166" s="73"/>
      <c r="C166" s="73" t="s">
        <v>1475</v>
      </c>
      <c r="D166" s="73" t="s">
        <v>1586</v>
      </c>
      <c r="E166" s="76">
        <v>35437.5</v>
      </c>
      <c r="F166" s="18">
        <v>0</v>
      </c>
      <c r="G166" s="76">
        <v>35437.5</v>
      </c>
      <c r="H166" s="18">
        <v>0</v>
      </c>
      <c r="I166" s="77">
        <f t="shared" si="4"/>
        <v>35437.5</v>
      </c>
    </row>
    <row r="167" spans="1:9" s="95" customFormat="1" ht="12.75">
      <c r="A167" s="73" t="s">
        <v>1139</v>
      </c>
      <c r="B167" s="73"/>
      <c r="C167" s="73" t="s">
        <v>1502</v>
      </c>
      <c r="D167" s="73" t="s">
        <v>1587</v>
      </c>
      <c r="E167" s="76">
        <v>143.5</v>
      </c>
      <c r="F167" s="18">
        <v>0</v>
      </c>
      <c r="G167" s="76">
        <v>143.5</v>
      </c>
      <c r="H167" s="18">
        <v>0</v>
      </c>
      <c r="I167" s="77">
        <f t="shared" si="4"/>
        <v>143.5</v>
      </c>
    </row>
    <row r="168" spans="1:9" s="95" customFormat="1" ht="12.75">
      <c r="A168" s="73" t="s">
        <v>1139</v>
      </c>
      <c r="B168" s="73"/>
      <c r="C168" s="73" t="s">
        <v>1573</v>
      </c>
      <c r="D168" s="73" t="s">
        <v>1588</v>
      </c>
      <c r="E168" s="76">
        <v>94495.5</v>
      </c>
      <c r="F168" s="76">
        <v>94495.5</v>
      </c>
      <c r="G168" s="18">
        <v>0</v>
      </c>
      <c r="H168" s="18">
        <v>0</v>
      </c>
      <c r="I168" s="18">
        <v>0</v>
      </c>
    </row>
    <row r="169" spans="1:9" s="95" customFormat="1" ht="12.75">
      <c r="A169" s="73" t="s">
        <v>1139</v>
      </c>
      <c r="B169" s="73"/>
      <c r="C169" s="73" t="s">
        <v>1589</v>
      </c>
      <c r="D169" s="73" t="s">
        <v>1590</v>
      </c>
      <c r="E169" s="76">
        <v>12961.65</v>
      </c>
      <c r="F169" s="18">
        <v>0</v>
      </c>
      <c r="G169" s="76">
        <v>12961.65</v>
      </c>
      <c r="H169" s="18">
        <v>0</v>
      </c>
      <c r="I169" s="77">
        <f t="shared" si="4"/>
        <v>12961.65</v>
      </c>
    </row>
    <row r="170" spans="1:9" s="95" customFormat="1" ht="12.75">
      <c r="A170" s="73"/>
      <c r="B170" s="73"/>
      <c r="C170" s="73"/>
      <c r="D170" s="78" t="s">
        <v>3886</v>
      </c>
      <c r="E170" s="79">
        <f>SUM(E156:E169)</f>
        <v>284036.14</v>
      </c>
      <c r="F170" s="79">
        <f>SUM(F156:F169)</f>
        <v>101395.5</v>
      </c>
      <c r="G170" s="79">
        <f>SUM(G156:G169)</f>
        <v>182640.63999999998</v>
      </c>
      <c r="H170" s="79">
        <f>SUM(H156:H169)</f>
        <v>71164.75</v>
      </c>
      <c r="I170" s="79">
        <f>SUM(I156:I169)</f>
        <v>111475.88999999998</v>
      </c>
    </row>
    <row r="171" spans="1:9" s="95" customFormat="1" ht="12.75">
      <c r="A171" s="73" t="s">
        <v>1152</v>
      </c>
      <c r="B171" s="73"/>
      <c r="C171" s="73" t="s">
        <v>1354</v>
      </c>
      <c r="D171" s="73" t="s">
        <v>1591</v>
      </c>
      <c r="E171" s="74">
        <v>916</v>
      </c>
      <c r="F171" s="74">
        <v>0</v>
      </c>
      <c r="G171" s="74">
        <v>916</v>
      </c>
      <c r="H171" s="75">
        <v>916</v>
      </c>
      <c r="I171" s="75">
        <f aca="true" t="shared" si="5" ref="I171:I180">+G171-H171</f>
        <v>0</v>
      </c>
    </row>
    <row r="172" spans="1:9" s="95" customFormat="1" ht="12.75">
      <c r="A172" s="73" t="s">
        <v>1152</v>
      </c>
      <c r="B172" s="73"/>
      <c r="C172" s="73" t="s">
        <v>1356</v>
      </c>
      <c r="D172" s="73" t="s">
        <v>1592</v>
      </c>
      <c r="E172" s="76">
        <v>22107.08</v>
      </c>
      <c r="F172" s="18">
        <v>0</v>
      </c>
      <c r="G172" s="76">
        <v>22107.08</v>
      </c>
      <c r="H172" s="18">
        <v>0</v>
      </c>
      <c r="I172" s="77">
        <f t="shared" si="5"/>
        <v>22107.08</v>
      </c>
    </row>
    <row r="173" spans="1:9" s="95" customFormat="1" ht="12.75">
      <c r="A173" s="73" t="s">
        <v>1152</v>
      </c>
      <c r="B173" s="73"/>
      <c r="C173" s="73" t="s">
        <v>1536</v>
      </c>
      <c r="D173" s="73" t="s">
        <v>1593</v>
      </c>
      <c r="E173" s="76">
        <v>30000</v>
      </c>
      <c r="F173" s="18">
        <v>0</v>
      </c>
      <c r="G173" s="76">
        <v>30000</v>
      </c>
      <c r="H173" s="77">
        <v>30000</v>
      </c>
      <c r="I173" s="18">
        <v>0</v>
      </c>
    </row>
    <row r="174" spans="1:9" s="95" customFormat="1" ht="12.75">
      <c r="A174" s="73" t="s">
        <v>1152</v>
      </c>
      <c r="B174" s="73"/>
      <c r="C174" s="73" t="s">
        <v>1541</v>
      </c>
      <c r="D174" s="73" t="s">
        <v>1594</v>
      </c>
      <c r="E174" s="76">
        <v>1418</v>
      </c>
      <c r="F174" s="18">
        <v>0</v>
      </c>
      <c r="G174" s="76">
        <v>1418</v>
      </c>
      <c r="H174" s="18">
        <v>0</v>
      </c>
      <c r="I174" s="77">
        <f t="shared" si="5"/>
        <v>1418</v>
      </c>
    </row>
    <row r="175" spans="1:9" s="95" customFormat="1" ht="12.75">
      <c r="A175" s="73" t="s">
        <v>1152</v>
      </c>
      <c r="B175" s="73"/>
      <c r="C175" s="73" t="s">
        <v>1389</v>
      </c>
      <c r="D175" s="73" t="s">
        <v>1595</v>
      </c>
      <c r="E175" s="76">
        <v>210372.11</v>
      </c>
      <c r="F175" s="76">
        <v>210372.11</v>
      </c>
      <c r="G175" s="18">
        <v>0</v>
      </c>
      <c r="H175" s="18">
        <v>0</v>
      </c>
      <c r="I175" s="18">
        <v>0</v>
      </c>
    </row>
    <row r="176" spans="1:9" s="95" customFormat="1" ht="12.75">
      <c r="A176" s="73" t="s">
        <v>1152</v>
      </c>
      <c r="B176" s="73"/>
      <c r="C176" s="73" t="s">
        <v>1391</v>
      </c>
      <c r="D176" s="73" t="s">
        <v>1596</v>
      </c>
      <c r="E176" s="76">
        <v>397620</v>
      </c>
      <c r="F176" s="76">
        <v>120000</v>
      </c>
      <c r="G176" s="76">
        <v>277620</v>
      </c>
      <c r="H176" s="18">
        <v>0</v>
      </c>
      <c r="I176" s="77">
        <f t="shared" si="5"/>
        <v>277620</v>
      </c>
    </row>
    <row r="177" spans="1:9" s="95" customFormat="1" ht="12.75">
      <c r="A177" s="73" t="s">
        <v>1152</v>
      </c>
      <c r="B177" s="73"/>
      <c r="C177" s="73" t="s">
        <v>1393</v>
      </c>
      <c r="D177" s="73" t="s">
        <v>1597</v>
      </c>
      <c r="E177" s="76">
        <v>26.45</v>
      </c>
      <c r="F177" s="18">
        <v>0</v>
      </c>
      <c r="G177" s="76">
        <v>26.45</v>
      </c>
      <c r="H177" s="18">
        <v>0</v>
      </c>
      <c r="I177" s="77">
        <f t="shared" si="5"/>
        <v>26.45</v>
      </c>
    </row>
    <row r="178" spans="1:9" s="95" customFormat="1" ht="12.75">
      <c r="A178" s="73" t="s">
        <v>1152</v>
      </c>
      <c r="B178" s="73"/>
      <c r="C178" s="73" t="s">
        <v>1598</v>
      </c>
      <c r="D178" s="73" t="s">
        <v>1599</v>
      </c>
      <c r="E178" s="76">
        <v>110000</v>
      </c>
      <c r="F178" s="18">
        <v>0</v>
      </c>
      <c r="G178" s="76">
        <v>110000</v>
      </c>
      <c r="H178" s="18">
        <v>0</v>
      </c>
      <c r="I178" s="77">
        <f t="shared" si="5"/>
        <v>110000</v>
      </c>
    </row>
    <row r="179" spans="1:9" s="95" customFormat="1" ht="12.75">
      <c r="A179" s="73" t="s">
        <v>1152</v>
      </c>
      <c r="B179" s="73"/>
      <c r="C179" s="73" t="s">
        <v>1441</v>
      </c>
      <c r="D179" s="73" t="s">
        <v>1600</v>
      </c>
      <c r="E179" s="76">
        <v>1053.02</v>
      </c>
      <c r="F179" s="18">
        <v>0</v>
      </c>
      <c r="G179" s="76">
        <v>1053.02</v>
      </c>
      <c r="H179" s="18">
        <v>0</v>
      </c>
      <c r="I179" s="77">
        <f t="shared" si="5"/>
        <v>1053.02</v>
      </c>
    </row>
    <row r="180" spans="1:9" s="95" customFormat="1" ht="12.75">
      <c r="A180" s="73" t="s">
        <v>1152</v>
      </c>
      <c r="B180" s="73"/>
      <c r="C180" s="73" t="s">
        <v>1448</v>
      </c>
      <c r="D180" s="73" t="s">
        <v>1601</v>
      </c>
      <c r="E180" s="76">
        <v>87453.52</v>
      </c>
      <c r="F180" s="18">
        <v>0</v>
      </c>
      <c r="G180" s="76">
        <v>87453.52</v>
      </c>
      <c r="H180" s="18">
        <v>0</v>
      </c>
      <c r="I180" s="77">
        <f t="shared" si="5"/>
        <v>87453.52</v>
      </c>
    </row>
    <row r="181" spans="1:9" s="81" customFormat="1" ht="12.75">
      <c r="A181" s="78"/>
      <c r="B181" s="78"/>
      <c r="C181" s="78"/>
      <c r="D181" s="78" t="s">
        <v>3886</v>
      </c>
      <c r="E181" s="79">
        <f>SUM(E171:E180)</f>
        <v>860966.1799999999</v>
      </c>
      <c r="F181" s="79">
        <f>SUM(F171:F180)</f>
        <v>330372.11</v>
      </c>
      <c r="G181" s="79">
        <f>SUM(G171:G180)</f>
        <v>530594.0700000001</v>
      </c>
      <c r="H181" s="79">
        <f>SUM(H171:H180)</f>
        <v>30916</v>
      </c>
      <c r="I181" s="79">
        <f>SUM(I171:I180)</f>
        <v>499678.07000000007</v>
      </c>
    </row>
    <row r="182" spans="1:9" s="81" customFormat="1" ht="12.75">
      <c r="A182" s="78"/>
      <c r="B182" s="78"/>
      <c r="C182" s="78"/>
      <c r="D182" s="78" t="s">
        <v>3843</v>
      </c>
      <c r="E182" s="79">
        <f>+E181+E170+E155+E150+E153+E145+E140+E138+E131+E127+E121+E115+E113+E109+E107+E105+E103</f>
        <v>34229360.53999999</v>
      </c>
      <c r="F182" s="79">
        <f>+F181+F170+F155+F150+F153+F145+F140+F138+F131+F127+F121+F115+F113+F109+F107+F105+F103</f>
        <v>18069937.55</v>
      </c>
      <c r="G182" s="79">
        <f>+G181+G170+G155+G150+G153+G145+G140+G138+G131+G127+G121+G115+G113+G109+G107+G105+G103</f>
        <v>16159422.989999998</v>
      </c>
      <c r="H182" s="79">
        <f>+H181+H170+H155+H150+H153+H145+H140+H138+H131+H127+H121+H115+H113+H109+H107+H105+H103</f>
        <v>4959474.49</v>
      </c>
      <c r="I182" s="79">
        <f>+I181+I170+I155+I150+I153+I145+I140+I138+I131+I127+I121+I115+I113+I109+I107+I105+I103</f>
        <v>11199948.500000002</v>
      </c>
    </row>
    <row r="183" spans="1:9" s="81" customFormat="1" ht="12.75">
      <c r="A183" s="78" t="s">
        <v>1603</v>
      </c>
      <c r="B183" s="78"/>
      <c r="C183" s="78"/>
      <c r="D183" s="78"/>
      <c r="E183" s="79"/>
      <c r="F183" s="79"/>
      <c r="G183" s="79"/>
      <c r="H183" s="79"/>
      <c r="I183" s="79"/>
    </row>
    <row r="184" spans="1:9" s="95" customFormat="1" ht="12.75">
      <c r="A184" s="73" t="s">
        <v>1206</v>
      </c>
      <c r="B184" s="73" t="s">
        <v>1604</v>
      </c>
      <c r="C184" s="73" t="s">
        <v>1605</v>
      </c>
      <c r="D184" s="73" t="s">
        <v>1606</v>
      </c>
      <c r="E184" s="74">
        <v>27945</v>
      </c>
      <c r="F184" s="74">
        <v>0</v>
      </c>
      <c r="G184" s="74">
        <v>27945</v>
      </c>
      <c r="H184" s="75">
        <v>0</v>
      </c>
      <c r="I184" s="75">
        <f aca="true" t="shared" si="6" ref="I184:I217">+G184-H184</f>
        <v>27945</v>
      </c>
    </row>
    <row r="185" spans="1:9" s="95" customFormat="1" ht="12.75">
      <c r="A185" s="73" t="s">
        <v>1206</v>
      </c>
      <c r="B185" s="73" t="s">
        <v>1604</v>
      </c>
      <c r="C185" s="73" t="s">
        <v>1607</v>
      </c>
      <c r="D185" s="73" t="s">
        <v>1608</v>
      </c>
      <c r="E185" s="76">
        <v>10307.770000000075</v>
      </c>
      <c r="F185" s="18">
        <v>0</v>
      </c>
      <c r="G185" s="76">
        <v>10307.770000000075</v>
      </c>
      <c r="H185" s="18">
        <v>0</v>
      </c>
      <c r="I185" s="77">
        <f t="shared" si="6"/>
        <v>10307.770000000075</v>
      </c>
    </row>
    <row r="186" spans="1:9" s="95" customFormat="1" ht="12.75">
      <c r="A186" s="73" t="s">
        <v>1206</v>
      </c>
      <c r="B186" s="73" t="s">
        <v>1604</v>
      </c>
      <c r="C186" s="73" t="s">
        <v>1609</v>
      </c>
      <c r="D186" s="73" t="s">
        <v>1610</v>
      </c>
      <c r="E186" s="76">
        <v>4.91</v>
      </c>
      <c r="F186" s="18">
        <v>0</v>
      </c>
      <c r="G186" s="76">
        <v>4.91</v>
      </c>
      <c r="H186" s="18">
        <v>0</v>
      </c>
      <c r="I186" s="77">
        <f t="shared" si="6"/>
        <v>4.91</v>
      </c>
    </row>
    <row r="187" spans="1:9" s="95" customFormat="1" ht="12.75">
      <c r="A187" s="73" t="s">
        <v>1206</v>
      </c>
      <c r="B187" s="73" t="s">
        <v>1604</v>
      </c>
      <c r="C187" s="73" t="s">
        <v>1611</v>
      </c>
      <c r="D187" s="73" t="s">
        <v>1612</v>
      </c>
      <c r="E187" s="76">
        <v>71984.25</v>
      </c>
      <c r="F187" s="18">
        <v>0</v>
      </c>
      <c r="G187" s="76">
        <v>71984.25</v>
      </c>
      <c r="H187" s="18">
        <v>0</v>
      </c>
      <c r="I187" s="77">
        <f t="shared" si="6"/>
        <v>71984.25</v>
      </c>
    </row>
    <row r="188" spans="1:9" s="95" customFormat="1" ht="12.75">
      <c r="A188" s="73" t="s">
        <v>1206</v>
      </c>
      <c r="B188" s="73" t="s">
        <v>1604</v>
      </c>
      <c r="C188" s="73" t="s">
        <v>1613</v>
      </c>
      <c r="D188" s="73" t="s">
        <v>1614</v>
      </c>
      <c r="E188" s="76">
        <v>115000</v>
      </c>
      <c r="F188" s="76">
        <v>105000</v>
      </c>
      <c r="G188" s="76">
        <v>10000</v>
      </c>
      <c r="H188" s="77">
        <v>10000</v>
      </c>
      <c r="I188" s="18">
        <v>0</v>
      </c>
    </row>
    <row r="189" spans="1:9" s="95" customFormat="1" ht="12.75">
      <c r="A189" s="73" t="s">
        <v>1206</v>
      </c>
      <c r="B189" s="73" t="s">
        <v>1604</v>
      </c>
      <c r="C189" s="73" t="s">
        <v>1616</v>
      </c>
      <c r="D189" s="73" t="s">
        <v>1617</v>
      </c>
      <c r="E189" s="76">
        <v>229.99</v>
      </c>
      <c r="F189" s="18">
        <v>0</v>
      </c>
      <c r="G189" s="76">
        <v>229.99</v>
      </c>
      <c r="H189" s="18">
        <v>0</v>
      </c>
      <c r="I189" s="77">
        <f t="shared" si="6"/>
        <v>229.99</v>
      </c>
    </row>
    <row r="190" spans="1:9" s="95" customFormat="1" ht="12.75">
      <c r="A190" s="73" t="s">
        <v>1206</v>
      </c>
      <c r="B190" s="73" t="s">
        <v>1604</v>
      </c>
      <c r="C190" s="73" t="s">
        <v>1618</v>
      </c>
      <c r="D190" s="73" t="s">
        <v>1619</v>
      </c>
      <c r="E190" s="76">
        <v>407658.76</v>
      </c>
      <c r="F190" s="18">
        <v>0</v>
      </c>
      <c r="G190" s="76">
        <v>407658.76</v>
      </c>
      <c r="H190" s="77">
        <v>407658.76</v>
      </c>
      <c r="I190" s="18">
        <v>0</v>
      </c>
    </row>
    <row r="191" spans="1:9" s="95" customFormat="1" ht="12.75">
      <c r="A191" s="73" t="s">
        <v>1206</v>
      </c>
      <c r="B191" s="73" t="s">
        <v>1604</v>
      </c>
      <c r="C191" s="73" t="s">
        <v>1620</v>
      </c>
      <c r="D191" s="73" t="s">
        <v>2801</v>
      </c>
      <c r="E191" s="76">
        <v>6829.16</v>
      </c>
      <c r="F191" s="18">
        <v>0</v>
      </c>
      <c r="G191" s="76">
        <v>6829.16</v>
      </c>
      <c r="H191" s="18">
        <v>0</v>
      </c>
      <c r="I191" s="77">
        <f t="shared" si="6"/>
        <v>6829.16</v>
      </c>
    </row>
    <row r="192" spans="1:9" s="95" customFormat="1" ht="12.75">
      <c r="A192" s="73" t="s">
        <v>1206</v>
      </c>
      <c r="B192" s="73" t="s">
        <v>1604</v>
      </c>
      <c r="C192" s="73" t="s">
        <v>1621</v>
      </c>
      <c r="D192" s="73" t="s">
        <v>1622</v>
      </c>
      <c r="E192" s="76">
        <v>17250</v>
      </c>
      <c r="F192" s="76">
        <v>15000</v>
      </c>
      <c r="G192" s="76">
        <v>2250</v>
      </c>
      <c r="H192" s="77">
        <v>2250</v>
      </c>
      <c r="I192" s="18">
        <v>0</v>
      </c>
    </row>
    <row r="193" spans="1:9" s="95" customFormat="1" ht="12.75">
      <c r="A193" s="73" t="s">
        <v>1206</v>
      </c>
      <c r="B193" s="73" t="s">
        <v>1604</v>
      </c>
      <c r="C193" s="73" t="s">
        <v>1623</v>
      </c>
      <c r="D193" s="73" t="s">
        <v>1624</v>
      </c>
      <c r="E193" s="76">
        <v>13800</v>
      </c>
      <c r="F193" s="76">
        <v>10000</v>
      </c>
      <c r="G193" s="76">
        <v>3800</v>
      </c>
      <c r="H193" s="77">
        <v>3800</v>
      </c>
      <c r="I193" s="18">
        <v>0</v>
      </c>
    </row>
    <row r="194" spans="1:9" s="95" customFormat="1" ht="12.75">
      <c r="A194" s="73" t="s">
        <v>1206</v>
      </c>
      <c r="B194" s="73" t="s">
        <v>1604</v>
      </c>
      <c r="C194" s="73" t="s">
        <v>1625</v>
      </c>
      <c r="D194" s="73" t="s">
        <v>1626</v>
      </c>
      <c r="E194" s="76">
        <v>6000</v>
      </c>
      <c r="F194" s="76">
        <v>6000</v>
      </c>
      <c r="G194" s="18">
        <v>0</v>
      </c>
      <c r="H194" s="18">
        <v>0</v>
      </c>
      <c r="I194" s="18">
        <v>0</v>
      </c>
    </row>
    <row r="195" spans="1:9" s="95" customFormat="1" ht="12.75">
      <c r="A195" s="73" t="s">
        <v>1206</v>
      </c>
      <c r="B195" s="73" t="s">
        <v>1604</v>
      </c>
      <c r="C195" s="73" t="s">
        <v>1627</v>
      </c>
      <c r="D195" s="73" t="s">
        <v>1628</v>
      </c>
      <c r="E195" s="76">
        <v>13196.25</v>
      </c>
      <c r="F195" s="18">
        <v>0</v>
      </c>
      <c r="G195" s="76">
        <v>13196.25</v>
      </c>
      <c r="H195" s="18">
        <v>0</v>
      </c>
      <c r="I195" s="77">
        <f t="shared" si="6"/>
        <v>13196.25</v>
      </c>
    </row>
    <row r="196" spans="1:9" s="95" customFormat="1" ht="12.75">
      <c r="A196" s="73" t="s">
        <v>1206</v>
      </c>
      <c r="B196" s="73" t="s">
        <v>1604</v>
      </c>
      <c r="C196" s="73" t="s">
        <v>1629</v>
      </c>
      <c r="D196" s="73" t="s">
        <v>1630</v>
      </c>
      <c r="E196" s="76">
        <v>23000</v>
      </c>
      <c r="F196" s="76">
        <v>23000</v>
      </c>
      <c r="G196" s="18">
        <v>0</v>
      </c>
      <c r="H196" s="18">
        <v>0</v>
      </c>
      <c r="I196" s="18">
        <v>0</v>
      </c>
    </row>
    <row r="197" spans="1:9" s="95" customFormat="1" ht="12.75">
      <c r="A197" s="73" t="s">
        <v>1206</v>
      </c>
      <c r="B197" s="73" t="s">
        <v>1604</v>
      </c>
      <c r="C197" s="73" t="s">
        <v>1631</v>
      </c>
      <c r="D197" s="73" t="s">
        <v>1632</v>
      </c>
      <c r="E197" s="76">
        <v>1.63</v>
      </c>
      <c r="F197" s="18">
        <v>0</v>
      </c>
      <c r="G197" s="76">
        <v>1.63</v>
      </c>
      <c r="H197" s="18">
        <v>0</v>
      </c>
      <c r="I197" s="77">
        <f t="shared" si="6"/>
        <v>1.63</v>
      </c>
    </row>
    <row r="198" spans="1:9" s="95" customFormat="1" ht="12.75">
      <c r="A198" s="73" t="s">
        <v>1206</v>
      </c>
      <c r="B198" s="73" t="s">
        <v>1604</v>
      </c>
      <c r="C198" s="73" t="s">
        <v>1633</v>
      </c>
      <c r="D198" s="73" t="s">
        <v>1634</v>
      </c>
      <c r="E198" s="76">
        <v>1498.5</v>
      </c>
      <c r="F198" s="18">
        <v>0</v>
      </c>
      <c r="G198" s="76">
        <v>1498.5</v>
      </c>
      <c r="H198" s="18">
        <v>0</v>
      </c>
      <c r="I198" s="77">
        <f t="shared" si="6"/>
        <v>1498.5</v>
      </c>
    </row>
    <row r="199" spans="1:9" s="95" customFormat="1" ht="12.75">
      <c r="A199" s="73" t="s">
        <v>1206</v>
      </c>
      <c r="B199" s="73" t="s">
        <v>1604</v>
      </c>
      <c r="C199" s="73" t="s">
        <v>1635</v>
      </c>
      <c r="D199" s="73" t="s">
        <v>1636</v>
      </c>
      <c r="E199" s="76">
        <v>33002.7</v>
      </c>
      <c r="F199" s="18">
        <v>0</v>
      </c>
      <c r="G199" s="76">
        <v>33002.7</v>
      </c>
      <c r="H199" s="18">
        <v>0</v>
      </c>
      <c r="I199" s="77">
        <f t="shared" si="6"/>
        <v>33002.7</v>
      </c>
    </row>
    <row r="200" spans="1:9" s="95" customFormat="1" ht="12.75">
      <c r="A200" s="73" t="s">
        <v>1206</v>
      </c>
      <c r="B200" s="73" t="s">
        <v>1604</v>
      </c>
      <c r="C200" s="73" t="s">
        <v>1637</v>
      </c>
      <c r="D200" s="73" t="s">
        <v>1638</v>
      </c>
      <c r="E200" s="76">
        <v>16663.5</v>
      </c>
      <c r="F200" s="18">
        <v>0</v>
      </c>
      <c r="G200" s="76">
        <v>16663.5</v>
      </c>
      <c r="H200" s="18">
        <v>0</v>
      </c>
      <c r="I200" s="77">
        <f t="shared" si="6"/>
        <v>16663.5</v>
      </c>
    </row>
    <row r="201" spans="1:9" s="95" customFormat="1" ht="12.75">
      <c r="A201" s="73" t="s">
        <v>1206</v>
      </c>
      <c r="B201" s="73" t="s">
        <v>1604</v>
      </c>
      <c r="C201" s="73" t="s">
        <v>1639</v>
      </c>
      <c r="D201" s="73" t="s">
        <v>1640</v>
      </c>
      <c r="E201" s="76">
        <v>23000</v>
      </c>
      <c r="F201" s="18">
        <v>0</v>
      </c>
      <c r="G201" s="76">
        <v>23000</v>
      </c>
      <c r="H201" s="18">
        <v>0</v>
      </c>
      <c r="I201" s="77">
        <f t="shared" si="6"/>
        <v>23000</v>
      </c>
    </row>
    <row r="202" spans="1:9" s="95" customFormat="1" ht="12.75">
      <c r="A202" s="73" t="s">
        <v>1206</v>
      </c>
      <c r="B202" s="73" t="s">
        <v>1604</v>
      </c>
      <c r="C202" s="73" t="s">
        <v>1641</v>
      </c>
      <c r="D202" s="73" t="s">
        <v>1642</v>
      </c>
      <c r="E202" s="76">
        <v>13280.110000001267</v>
      </c>
      <c r="F202" s="18">
        <v>0</v>
      </c>
      <c r="G202" s="76">
        <v>13280.110000001267</v>
      </c>
      <c r="H202" s="18">
        <v>0</v>
      </c>
      <c r="I202" s="77">
        <f t="shared" si="6"/>
        <v>13280.110000001267</v>
      </c>
    </row>
    <row r="203" spans="1:9" s="95" customFormat="1" ht="12.75">
      <c r="A203" s="73" t="s">
        <v>1206</v>
      </c>
      <c r="B203" s="73" t="s">
        <v>1604</v>
      </c>
      <c r="C203" s="73" t="s">
        <v>1643</v>
      </c>
      <c r="D203" s="73" t="s">
        <v>1644</v>
      </c>
      <c r="E203" s="76">
        <v>3277.5</v>
      </c>
      <c r="F203" s="18">
        <v>0</v>
      </c>
      <c r="G203" s="76">
        <v>3277.5</v>
      </c>
      <c r="H203" s="18">
        <v>0</v>
      </c>
      <c r="I203" s="77">
        <f t="shared" si="6"/>
        <v>3277.5</v>
      </c>
    </row>
    <row r="204" spans="1:9" s="95" customFormat="1" ht="12.75">
      <c r="A204" s="73" t="s">
        <v>1206</v>
      </c>
      <c r="B204" s="73" t="s">
        <v>1604</v>
      </c>
      <c r="C204" s="73" t="s">
        <v>1645</v>
      </c>
      <c r="D204" s="73" t="s">
        <v>1646</v>
      </c>
      <c r="E204" s="76">
        <v>11500</v>
      </c>
      <c r="F204" s="18">
        <v>0</v>
      </c>
      <c r="G204" s="76">
        <v>11500</v>
      </c>
      <c r="H204" s="18">
        <v>0</v>
      </c>
      <c r="I204" s="77">
        <f t="shared" si="6"/>
        <v>11500</v>
      </c>
    </row>
    <row r="205" spans="1:9" s="95" customFormat="1" ht="12.75">
      <c r="A205" s="73" t="s">
        <v>1206</v>
      </c>
      <c r="B205" s="73" t="s">
        <v>1604</v>
      </c>
      <c r="C205" s="73" t="s">
        <v>1647</v>
      </c>
      <c r="D205" s="73" t="s">
        <v>1648</v>
      </c>
      <c r="E205" s="76">
        <v>580</v>
      </c>
      <c r="F205" s="18">
        <v>0</v>
      </c>
      <c r="G205" s="76">
        <v>580</v>
      </c>
      <c r="H205" s="18">
        <v>0</v>
      </c>
      <c r="I205" s="77">
        <f t="shared" si="6"/>
        <v>580</v>
      </c>
    </row>
    <row r="206" spans="1:9" s="95" customFormat="1" ht="12.75">
      <c r="A206" s="73" t="s">
        <v>1206</v>
      </c>
      <c r="B206" s="73" t="s">
        <v>1604</v>
      </c>
      <c r="C206" s="73" t="s">
        <v>1649</v>
      </c>
      <c r="D206" s="73" t="s">
        <v>1650</v>
      </c>
      <c r="E206" s="76">
        <v>7.56</v>
      </c>
      <c r="F206" s="18">
        <v>0</v>
      </c>
      <c r="G206" s="76">
        <v>7.56</v>
      </c>
      <c r="H206" s="18">
        <v>0</v>
      </c>
      <c r="I206" s="77">
        <f t="shared" si="6"/>
        <v>7.56</v>
      </c>
    </row>
    <row r="207" spans="1:9" s="95" customFormat="1" ht="12.75">
      <c r="A207" s="73" t="s">
        <v>1206</v>
      </c>
      <c r="B207" s="73" t="s">
        <v>1604</v>
      </c>
      <c r="C207" s="73" t="s">
        <v>1651</v>
      </c>
      <c r="D207" s="73" t="s">
        <v>1652</v>
      </c>
      <c r="E207" s="76">
        <v>494768.13</v>
      </c>
      <c r="F207" s="76">
        <v>203105</v>
      </c>
      <c r="G207" s="76">
        <v>291663.13</v>
      </c>
      <c r="H207" s="77">
        <v>50000</v>
      </c>
      <c r="I207" s="77">
        <f t="shared" si="6"/>
        <v>241663.13</v>
      </c>
    </row>
    <row r="208" spans="1:9" s="95" customFormat="1" ht="12.75">
      <c r="A208" s="73" t="s">
        <v>1206</v>
      </c>
      <c r="B208" s="73" t="s">
        <v>1604</v>
      </c>
      <c r="C208" s="73" t="s">
        <v>1653</v>
      </c>
      <c r="D208" s="73" t="s">
        <v>1654</v>
      </c>
      <c r="E208" s="76">
        <v>2300</v>
      </c>
      <c r="F208" s="18">
        <v>0</v>
      </c>
      <c r="G208" s="76">
        <v>2300</v>
      </c>
      <c r="H208" s="18">
        <v>0</v>
      </c>
      <c r="I208" s="77">
        <f t="shared" si="6"/>
        <v>2300</v>
      </c>
    </row>
    <row r="209" spans="1:9" s="95" customFormat="1" ht="12.75">
      <c r="A209" s="73" t="s">
        <v>1206</v>
      </c>
      <c r="B209" s="73" t="s">
        <v>1604</v>
      </c>
      <c r="C209" s="73" t="s">
        <v>1655</v>
      </c>
      <c r="D209" s="73" t="s">
        <v>1656</v>
      </c>
      <c r="E209" s="76">
        <v>39.74</v>
      </c>
      <c r="F209" s="18">
        <v>0</v>
      </c>
      <c r="G209" s="76">
        <v>39.74</v>
      </c>
      <c r="H209" s="18">
        <v>0</v>
      </c>
      <c r="I209" s="77">
        <f t="shared" si="6"/>
        <v>39.74</v>
      </c>
    </row>
    <row r="210" spans="1:9" s="95" customFormat="1" ht="12.75">
      <c r="A210" s="73" t="s">
        <v>1206</v>
      </c>
      <c r="B210" s="73" t="s">
        <v>1604</v>
      </c>
      <c r="C210" s="73" t="s">
        <v>1657</v>
      </c>
      <c r="D210" s="73" t="s">
        <v>1658</v>
      </c>
      <c r="E210" s="76">
        <v>12535</v>
      </c>
      <c r="F210" s="18">
        <v>0</v>
      </c>
      <c r="G210" s="76">
        <v>12535</v>
      </c>
      <c r="H210" s="18">
        <v>0</v>
      </c>
      <c r="I210" s="77">
        <f t="shared" si="6"/>
        <v>12535</v>
      </c>
    </row>
    <row r="211" spans="1:9" s="95" customFormat="1" ht="12.75">
      <c r="A211" s="73" t="s">
        <v>1206</v>
      </c>
      <c r="B211" s="73" t="s">
        <v>1604</v>
      </c>
      <c r="C211" s="73" t="s">
        <v>1659</v>
      </c>
      <c r="D211" s="73" t="s">
        <v>1660</v>
      </c>
      <c r="E211" s="76">
        <v>36685</v>
      </c>
      <c r="F211" s="18">
        <v>0</v>
      </c>
      <c r="G211" s="76">
        <v>36685</v>
      </c>
      <c r="H211" s="18">
        <v>0</v>
      </c>
      <c r="I211" s="77">
        <f t="shared" si="6"/>
        <v>36685</v>
      </c>
    </row>
    <row r="212" spans="1:9" s="95" customFormat="1" ht="12.75">
      <c r="A212" s="73" t="s">
        <v>1206</v>
      </c>
      <c r="B212" s="73" t="s">
        <v>1604</v>
      </c>
      <c r="C212" s="73" t="s">
        <v>1661</v>
      </c>
      <c r="D212" s="73" t="s">
        <v>1662</v>
      </c>
      <c r="E212" s="76">
        <v>89700</v>
      </c>
      <c r="F212" s="76">
        <v>40000</v>
      </c>
      <c r="G212" s="76">
        <v>49700</v>
      </c>
      <c r="H212" s="77">
        <v>49700</v>
      </c>
      <c r="I212" s="18">
        <v>0</v>
      </c>
    </row>
    <row r="213" spans="1:9" s="95" customFormat="1" ht="12.75">
      <c r="A213" s="73" t="s">
        <v>1206</v>
      </c>
      <c r="B213" s="73" t="s">
        <v>1604</v>
      </c>
      <c r="C213" s="73" t="s">
        <v>1663</v>
      </c>
      <c r="D213" s="73" t="s">
        <v>1664</v>
      </c>
      <c r="E213" s="76">
        <v>79070</v>
      </c>
      <c r="F213" s="18">
        <v>0</v>
      </c>
      <c r="G213" s="76">
        <v>79070</v>
      </c>
      <c r="H213" s="18">
        <v>0</v>
      </c>
      <c r="I213" s="77">
        <f t="shared" si="6"/>
        <v>79070</v>
      </c>
    </row>
    <row r="214" spans="1:9" s="95" customFormat="1" ht="12.75">
      <c r="A214" s="73" t="s">
        <v>1206</v>
      </c>
      <c r="B214" s="73" t="s">
        <v>1604</v>
      </c>
      <c r="C214" s="73" t="s">
        <v>1665</v>
      </c>
      <c r="D214" s="73" t="s">
        <v>1666</v>
      </c>
      <c r="E214" s="76">
        <v>2300</v>
      </c>
      <c r="F214" s="18">
        <v>0</v>
      </c>
      <c r="G214" s="76">
        <v>2300</v>
      </c>
      <c r="H214" s="18">
        <v>0</v>
      </c>
      <c r="I214" s="77">
        <f t="shared" si="6"/>
        <v>2300</v>
      </c>
    </row>
    <row r="215" spans="1:9" s="95" customFormat="1" ht="12.75">
      <c r="A215" s="73" t="s">
        <v>1206</v>
      </c>
      <c r="B215" s="73" t="s">
        <v>1604</v>
      </c>
      <c r="C215" s="73" t="s">
        <v>1667</v>
      </c>
      <c r="D215" s="73" t="s">
        <v>1668</v>
      </c>
      <c r="E215" s="76">
        <v>8280</v>
      </c>
      <c r="F215" s="18">
        <v>0</v>
      </c>
      <c r="G215" s="76">
        <v>8280</v>
      </c>
      <c r="H215" s="18">
        <v>0</v>
      </c>
      <c r="I215" s="77">
        <f t="shared" si="6"/>
        <v>8280</v>
      </c>
    </row>
    <row r="216" spans="1:9" s="95" customFormat="1" ht="12.75">
      <c r="A216" s="73" t="s">
        <v>1206</v>
      </c>
      <c r="B216" s="73" t="s">
        <v>1604</v>
      </c>
      <c r="C216" s="73" t="s">
        <v>1669</v>
      </c>
      <c r="D216" s="73" t="s">
        <v>1670</v>
      </c>
      <c r="E216" s="76">
        <v>60500</v>
      </c>
      <c r="F216" s="18">
        <v>0</v>
      </c>
      <c r="G216" s="76">
        <v>60500</v>
      </c>
      <c r="H216" s="18">
        <v>0</v>
      </c>
      <c r="I216" s="77">
        <f t="shared" si="6"/>
        <v>60500</v>
      </c>
    </row>
    <row r="217" spans="1:9" s="95" customFormat="1" ht="12.75">
      <c r="A217" s="73" t="s">
        <v>1206</v>
      </c>
      <c r="B217" s="73" t="s">
        <v>1604</v>
      </c>
      <c r="C217" s="73" t="s">
        <v>1671</v>
      </c>
      <c r="D217" s="73" t="s">
        <v>1672</v>
      </c>
      <c r="E217" s="76">
        <v>290</v>
      </c>
      <c r="F217" s="18">
        <v>0</v>
      </c>
      <c r="G217" s="76">
        <v>290</v>
      </c>
      <c r="H217" s="18">
        <v>0</v>
      </c>
      <c r="I217" s="77">
        <f t="shared" si="6"/>
        <v>290</v>
      </c>
    </row>
    <row r="218" spans="1:9" s="95" customFormat="1" ht="12.75">
      <c r="A218" s="73" t="s">
        <v>1206</v>
      </c>
      <c r="B218" s="73" t="s">
        <v>1604</v>
      </c>
      <c r="C218" s="73" t="s">
        <v>1673</v>
      </c>
      <c r="D218" s="73" t="s">
        <v>1674</v>
      </c>
      <c r="E218" s="76">
        <v>20000</v>
      </c>
      <c r="F218" s="76">
        <v>20000</v>
      </c>
      <c r="G218" s="18">
        <v>0</v>
      </c>
      <c r="H218" s="18">
        <v>0</v>
      </c>
      <c r="I218" s="18">
        <v>0</v>
      </c>
    </row>
    <row r="219" spans="1:9" s="95" customFormat="1" ht="12.75">
      <c r="A219" s="73"/>
      <c r="B219" s="73"/>
      <c r="C219" s="73"/>
      <c r="D219" s="78" t="s">
        <v>3886</v>
      </c>
      <c r="E219" s="79">
        <f>SUM(E184:E218)</f>
        <v>1622485.4600000014</v>
      </c>
      <c r="F219" s="79">
        <f>SUM(F184:F218)</f>
        <v>422105</v>
      </c>
      <c r="G219" s="79">
        <f>SUM(G184:G218)</f>
        <v>1200380.4600000014</v>
      </c>
      <c r="H219" s="79">
        <f>SUM(H184:H218)</f>
        <v>523408.76</v>
      </c>
      <c r="I219" s="79">
        <f>SUM(I184:I218)</f>
        <v>676971.7000000014</v>
      </c>
    </row>
    <row r="220" spans="1:9" s="95" customFormat="1" ht="12.75">
      <c r="A220" s="73" t="s">
        <v>1124</v>
      </c>
      <c r="B220" s="73"/>
      <c r="C220" s="73" t="s">
        <v>1675</v>
      </c>
      <c r="D220" s="73" t="s">
        <v>1676</v>
      </c>
      <c r="E220" s="74">
        <v>6427.95</v>
      </c>
      <c r="F220" s="74">
        <v>0</v>
      </c>
      <c r="G220" s="74">
        <v>6427.95</v>
      </c>
      <c r="H220" s="75">
        <v>0</v>
      </c>
      <c r="I220" s="75">
        <f>+G220-H220</f>
        <v>6427.95</v>
      </c>
    </row>
    <row r="221" spans="1:9" s="95" customFormat="1" ht="12.75">
      <c r="A221" s="73"/>
      <c r="B221" s="73"/>
      <c r="C221" s="73"/>
      <c r="D221" s="78" t="s">
        <v>3886</v>
      </c>
      <c r="E221" s="79">
        <f>SUM(E220)</f>
        <v>6427.95</v>
      </c>
      <c r="F221" s="79">
        <f>SUM(F220)</f>
        <v>0</v>
      </c>
      <c r="G221" s="79">
        <f>SUM(G220)</f>
        <v>6427.95</v>
      </c>
      <c r="H221" s="79">
        <f>SUM(H220)</f>
        <v>0</v>
      </c>
      <c r="I221" s="79">
        <f>SUM(I220)</f>
        <v>6427.95</v>
      </c>
    </row>
    <row r="222" spans="1:9" s="95" customFormat="1" ht="12.75">
      <c r="A222" s="73" t="s">
        <v>1126</v>
      </c>
      <c r="B222" s="73"/>
      <c r="C222" s="73" t="s">
        <v>1641</v>
      </c>
      <c r="D222" s="73" t="s">
        <v>1677</v>
      </c>
      <c r="E222" s="74">
        <v>82624.72</v>
      </c>
      <c r="F222" s="74">
        <v>0</v>
      </c>
      <c r="G222" s="74">
        <v>82624.72</v>
      </c>
      <c r="H222" s="75">
        <v>0</v>
      </c>
      <c r="I222" s="75">
        <f>+G222-H222</f>
        <v>82624.72</v>
      </c>
    </row>
    <row r="223" spans="1:9" s="95" customFormat="1" ht="12.75">
      <c r="A223" s="73"/>
      <c r="B223" s="73"/>
      <c r="C223" s="73"/>
      <c r="D223" s="78" t="s">
        <v>3886</v>
      </c>
      <c r="E223" s="79">
        <f>SUM(E222)</f>
        <v>82624.72</v>
      </c>
      <c r="F223" s="79">
        <f>SUM(F222)</f>
        <v>0</v>
      </c>
      <c r="G223" s="79">
        <f>SUM(G222)</f>
        <v>82624.72</v>
      </c>
      <c r="H223" s="79">
        <f>SUM(H222)</f>
        <v>0</v>
      </c>
      <c r="I223" s="79">
        <f>SUM(I222)</f>
        <v>82624.72</v>
      </c>
    </row>
    <row r="224" spans="1:9" s="95" customFormat="1" ht="12.75">
      <c r="A224" s="73" t="s">
        <v>1146</v>
      </c>
      <c r="B224" s="73"/>
      <c r="C224" s="73" t="s">
        <v>1605</v>
      </c>
      <c r="D224" s="73" t="s">
        <v>1678</v>
      </c>
      <c r="E224" s="74">
        <v>17.5</v>
      </c>
      <c r="F224" s="74">
        <v>0</v>
      </c>
      <c r="G224" s="74">
        <v>17.5</v>
      </c>
      <c r="H224" s="75">
        <v>0</v>
      </c>
      <c r="I224" s="75">
        <f>+G224-H224</f>
        <v>17.5</v>
      </c>
    </row>
    <row r="225" spans="1:9" s="95" customFormat="1" ht="12.75">
      <c r="A225" s="73" t="s">
        <v>1146</v>
      </c>
      <c r="B225" s="73"/>
      <c r="C225" s="73" t="s">
        <v>1641</v>
      </c>
      <c r="D225" s="73" t="s">
        <v>1677</v>
      </c>
      <c r="E225" s="76">
        <v>36500</v>
      </c>
      <c r="F225" s="76">
        <v>36500</v>
      </c>
      <c r="G225" s="18">
        <v>0</v>
      </c>
      <c r="H225" s="18">
        <v>0</v>
      </c>
      <c r="I225" s="18">
        <v>0</v>
      </c>
    </row>
    <row r="226" spans="1:9" s="95" customFormat="1" ht="12.75">
      <c r="A226" s="73"/>
      <c r="B226" s="73"/>
      <c r="C226" s="73"/>
      <c r="D226" s="78" t="s">
        <v>3886</v>
      </c>
      <c r="E226" s="79">
        <f>SUM(E224:E225)</f>
        <v>36517.5</v>
      </c>
      <c r="F226" s="79">
        <f>SUM(F224:F225)</f>
        <v>36500</v>
      </c>
      <c r="G226" s="79">
        <f>SUM(G224:G225)</f>
        <v>17.5</v>
      </c>
      <c r="H226" s="79">
        <f>SUM(H224:H225)</f>
        <v>0</v>
      </c>
      <c r="I226" s="79">
        <f>SUM(I224:I225)</f>
        <v>17.5</v>
      </c>
    </row>
    <row r="227" spans="1:9" s="95" customFormat="1" ht="12.75">
      <c r="A227" s="73" t="s">
        <v>1131</v>
      </c>
      <c r="B227" s="73"/>
      <c r="C227" s="73" t="s">
        <v>1618</v>
      </c>
      <c r="D227" s="73" t="s">
        <v>1679</v>
      </c>
      <c r="E227" s="74">
        <v>500</v>
      </c>
      <c r="F227" s="74">
        <v>0</v>
      </c>
      <c r="G227" s="74">
        <v>500</v>
      </c>
      <c r="H227" s="75">
        <v>0</v>
      </c>
      <c r="I227" s="75">
        <f>+G227-H227</f>
        <v>500</v>
      </c>
    </row>
    <row r="228" spans="1:9" s="95" customFormat="1" ht="12.75">
      <c r="A228" s="73"/>
      <c r="B228" s="73"/>
      <c r="C228" s="73"/>
      <c r="D228" s="78" t="s">
        <v>3886</v>
      </c>
      <c r="E228" s="79">
        <f>SUM(E227)</f>
        <v>500</v>
      </c>
      <c r="F228" s="79">
        <f>SUM(F227)</f>
        <v>0</v>
      </c>
      <c r="G228" s="79">
        <f>SUM(G227)</f>
        <v>500</v>
      </c>
      <c r="H228" s="79">
        <f>SUM(H227)</f>
        <v>0</v>
      </c>
      <c r="I228" s="79">
        <f>SUM(I227)</f>
        <v>500</v>
      </c>
    </row>
    <row r="229" spans="1:9" s="95" customFormat="1" ht="12.75">
      <c r="A229" s="73" t="s">
        <v>1151</v>
      </c>
      <c r="B229" s="73"/>
      <c r="C229" s="73" t="s">
        <v>1611</v>
      </c>
      <c r="D229" s="73" t="s">
        <v>1680</v>
      </c>
      <c r="E229" s="74">
        <v>86493.5</v>
      </c>
      <c r="F229" s="74">
        <v>0</v>
      </c>
      <c r="G229" s="74">
        <v>86493.5</v>
      </c>
      <c r="H229" s="75">
        <v>0</v>
      </c>
      <c r="I229" s="75">
        <f>+G229-H229</f>
        <v>86493.5</v>
      </c>
    </row>
    <row r="230" spans="1:9" s="95" customFormat="1" ht="12.75">
      <c r="A230" s="73"/>
      <c r="B230" s="73"/>
      <c r="C230" s="73"/>
      <c r="D230" s="78" t="s">
        <v>3886</v>
      </c>
      <c r="E230" s="79">
        <f>SUM(E229)</f>
        <v>86493.5</v>
      </c>
      <c r="F230" s="79">
        <f>SUM(F229)</f>
        <v>0</v>
      </c>
      <c r="G230" s="79">
        <f>SUM(G229)</f>
        <v>86493.5</v>
      </c>
      <c r="H230" s="79">
        <f>SUM(H229)</f>
        <v>0</v>
      </c>
      <c r="I230" s="79">
        <f>SUM(I229)</f>
        <v>86493.5</v>
      </c>
    </row>
    <row r="231" spans="1:9" s="95" customFormat="1" ht="12.75">
      <c r="A231" s="73" t="s">
        <v>1138</v>
      </c>
      <c r="B231" s="73"/>
      <c r="C231" s="73" t="s">
        <v>1641</v>
      </c>
      <c r="D231" s="73" t="s">
        <v>1677</v>
      </c>
      <c r="E231" s="74">
        <v>3000</v>
      </c>
      <c r="F231" s="74">
        <v>0</v>
      </c>
      <c r="G231" s="74">
        <v>3000</v>
      </c>
      <c r="H231" s="75">
        <v>0</v>
      </c>
      <c r="I231" s="75">
        <f>+G231-H231</f>
        <v>3000</v>
      </c>
    </row>
    <row r="232" spans="1:9" s="95" customFormat="1" ht="12.75">
      <c r="A232" s="73"/>
      <c r="B232" s="73"/>
      <c r="C232" s="73"/>
      <c r="D232" s="78" t="s">
        <v>3886</v>
      </c>
      <c r="E232" s="79">
        <f>SUM(E231)</f>
        <v>3000</v>
      </c>
      <c r="F232" s="79">
        <f>SUM(F231)</f>
        <v>0</v>
      </c>
      <c r="G232" s="79">
        <f>SUM(G231)</f>
        <v>3000</v>
      </c>
      <c r="H232" s="79">
        <f>SUM(H231)</f>
        <v>0</v>
      </c>
      <c r="I232" s="79">
        <f>SUM(I231)</f>
        <v>3000</v>
      </c>
    </row>
    <row r="233" spans="1:9" s="95" customFormat="1" ht="12.75">
      <c r="A233" s="73" t="s">
        <v>1139</v>
      </c>
      <c r="B233" s="73"/>
      <c r="C233" s="73" t="s">
        <v>1643</v>
      </c>
      <c r="D233" s="73" t="s">
        <v>1681</v>
      </c>
      <c r="E233" s="74">
        <v>42</v>
      </c>
      <c r="F233" s="74">
        <v>0</v>
      </c>
      <c r="G233" s="74">
        <v>42</v>
      </c>
      <c r="H233" s="75">
        <v>0</v>
      </c>
      <c r="I233" s="75">
        <f>+G233-H233</f>
        <v>42</v>
      </c>
    </row>
    <row r="234" spans="1:9" s="95" customFormat="1" ht="12.75">
      <c r="A234" s="73" t="s">
        <v>1139</v>
      </c>
      <c r="B234" s="73"/>
      <c r="C234" s="73" t="s">
        <v>1682</v>
      </c>
      <c r="D234" s="73" t="s">
        <v>1683</v>
      </c>
      <c r="E234" s="76">
        <v>309500</v>
      </c>
      <c r="F234" s="18">
        <v>0</v>
      </c>
      <c r="G234" s="76">
        <v>309500</v>
      </c>
      <c r="H234" s="18">
        <v>0</v>
      </c>
      <c r="I234" s="77">
        <f>+G234-H234</f>
        <v>309500</v>
      </c>
    </row>
    <row r="235" spans="1:9" s="95" customFormat="1" ht="12.75">
      <c r="A235" s="73"/>
      <c r="B235" s="73"/>
      <c r="C235" s="73"/>
      <c r="D235" s="78" t="s">
        <v>3886</v>
      </c>
      <c r="E235" s="79">
        <f>SUM(E233:E234)</f>
        <v>309542</v>
      </c>
      <c r="F235" s="79">
        <f>SUM(F233:F234)</f>
        <v>0</v>
      </c>
      <c r="G235" s="79">
        <f>SUM(G233:G234)</f>
        <v>309542</v>
      </c>
      <c r="H235" s="79">
        <f>SUM(H233:H234)</f>
        <v>0</v>
      </c>
      <c r="I235" s="79">
        <f>SUM(I233:I234)</f>
        <v>309542</v>
      </c>
    </row>
    <row r="236" spans="1:9" s="95" customFormat="1" ht="12.75">
      <c r="A236" s="73" t="s">
        <v>1152</v>
      </c>
      <c r="B236" s="73"/>
      <c r="C236" s="73" t="s">
        <v>1641</v>
      </c>
      <c r="D236" s="73" t="s">
        <v>1677</v>
      </c>
      <c r="E236" s="76">
        <v>126.76999999999535</v>
      </c>
      <c r="F236" s="18">
        <v>0</v>
      </c>
      <c r="G236" s="76">
        <v>126.76999999999535</v>
      </c>
      <c r="H236" s="18">
        <v>0</v>
      </c>
      <c r="I236" s="77">
        <f>+G236-H236</f>
        <v>126.76999999999535</v>
      </c>
    </row>
    <row r="237" spans="1:9" s="95" customFormat="1" ht="12.75">
      <c r="A237" s="73"/>
      <c r="B237" s="73"/>
      <c r="C237" s="73"/>
      <c r="D237" s="78" t="s">
        <v>3886</v>
      </c>
      <c r="E237" s="79">
        <f>SUM(E236:E236)</f>
        <v>126.76999999999535</v>
      </c>
      <c r="F237" s="79">
        <f>SUM(F236:F236)</f>
        <v>0</v>
      </c>
      <c r="G237" s="79">
        <f>SUM(G236:G236)</f>
        <v>126.76999999999535</v>
      </c>
      <c r="H237" s="79">
        <f>SUM(H236:H236)</f>
        <v>0</v>
      </c>
      <c r="I237" s="79">
        <f>SUM(I236:I236)</f>
        <v>126.76999999999535</v>
      </c>
    </row>
    <row r="238" spans="1:9" s="95" customFormat="1" ht="12.75">
      <c r="A238" s="73"/>
      <c r="B238" s="73"/>
      <c r="C238" s="73"/>
      <c r="D238" s="78" t="s">
        <v>3843</v>
      </c>
      <c r="E238" s="79">
        <f>+E237+E235+E232+E230+E228+E226+E223+E221+E219</f>
        <v>2147717.9000000013</v>
      </c>
      <c r="F238" s="79">
        <f>+F237+F235+F232+F230+F228+F226+F223+F221+F219</f>
        <v>458605</v>
      </c>
      <c r="G238" s="79">
        <f>+G237+G235+G232+G230+G228+G226+G223+G221+G219</f>
        <v>1689112.9000000013</v>
      </c>
      <c r="H238" s="79">
        <f>+H237+H235+H232+H230+H228+H226+H223+H221+H219</f>
        <v>523408.76</v>
      </c>
      <c r="I238" s="79">
        <f>+I237+I235+I232+I230+I228+I226+I223+I221+I219</f>
        <v>1165704.1400000013</v>
      </c>
    </row>
    <row r="239" spans="1:9" s="95" customFormat="1" ht="12.75">
      <c r="A239" s="78" t="s">
        <v>1684</v>
      </c>
      <c r="B239" s="73"/>
      <c r="C239" s="73"/>
      <c r="D239" s="73"/>
      <c r="E239" s="79"/>
      <c r="F239" s="79"/>
      <c r="G239" s="79"/>
      <c r="H239" s="79"/>
      <c r="I239" s="79"/>
    </row>
    <row r="240" spans="1:9" s="95" customFormat="1" ht="12.75">
      <c r="A240" s="73" t="s">
        <v>1206</v>
      </c>
      <c r="B240" s="73" t="s">
        <v>1685</v>
      </c>
      <c r="C240" s="73" t="s">
        <v>1686</v>
      </c>
      <c r="D240" s="73" t="s">
        <v>1687</v>
      </c>
      <c r="E240" s="74">
        <v>7954.35</v>
      </c>
      <c r="F240" s="74">
        <v>0</v>
      </c>
      <c r="G240" s="74">
        <v>7954.35</v>
      </c>
      <c r="H240" s="75">
        <v>0</v>
      </c>
      <c r="I240" s="75">
        <f aca="true" t="shared" si="7" ref="I240:I303">+G240-H240</f>
        <v>7954.35</v>
      </c>
    </row>
    <row r="241" spans="1:9" s="95" customFormat="1" ht="12.75">
      <c r="A241" s="73" t="s">
        <v>1206</v>
      </c>
      <c r="B241" s="73" t="s">
        <v>1685</v>
      </c>
      <c r="C241" s="73" t="s">
        <v>1688</v>
      </c>
      <c r="D241" s="73" t="s">
        <v>1689</v>
      </c>
      <c r="E241" s="76">
        <v>144500</v>
      </c>
      <c r="F241" s="76">
        <v>100000</v>
      </c>
      <c r="G241" s="76">
        <v>44500</v>
      </c>
      <c r="H241" s="77">
        <v>44500</v>
      </c>
      <c r="I241" s="18">
        <v>0</v>
      </c>
    </row>
    <row r="242" spans="1:9" s="95" customFormat="1" ht="12.75">
      <c r="A242" s="73" t="s">
        <v>1206</v>
      </c>
      <c r="B242" s="73" t="s">
        <v>1685</v>
      </c>
      <c r="C242" s="73" t="s">
        <v>1691</v>
      </c>
      <c r="D242" s="73" t="s">
        <v>1692</v>
      </c>
      <c r="E242" s="76">
        <v>8337.5</v>
      </c>
      <c r="F242" s="18">
        <v>0</v>
      </c>
      <c r="G242" s="76">
        <v>8337.5</v>
      </c>
      <c r="H242" s="18">
        <v>0</v>
      </c>
      <c r="I242" s="77">
        <f t="shared" si="7"/>
        <v>8337.5</v>
      </c>
    </row>
    <row r="243" spans="1:9" s="95" customFormat="1" ht="12.75">
      <c r="A243" s="73" t="s">
        <v>1206</v>
      </c>
      <c r="B243" s="73" t="s">
        <v>1685</v>
      </c>
      <c r="C243" s="73" t="s">
        <v>1693</v>
      </c>
      <c r="D243" s="73" t="s">
        <v>1694</v>
      </c>
      <c r="E243" s="76">
        <v>55157</v>
      </c>
      <c r="F243" s="18">
        <v>0</v>
      </c>
      <c r="G243" s="76">
        <v>55157</v>
      </c>
      <c r="H243" s="18">
        <v>0</v>
      </c>
      <c r="I243" s="77">
        <f t="shared" si="7"/>
        <v>55157</v>
      </c>
    </row>
    <row r="244" spans="1:9" s="95" customFormat="1" ht="12.75">
      <c r="A244" s="73" t="s">
        <v>1206</v>
      </c>
      <c r="B244" s="73" t="s">
        <v>1685</v>
      </c>
      <c r="C244" s="73" t="s">
        <v>1695</v>
      </c>
      <c r="D244" s="73" t="s">
        <v>1696</v>
      </c>
      <c r="E244" s="76">
        <v>32381</v>
      </c>
      <c r="F244" s="76">
        <v>22381</v>
      </c>
      <c r="G244" s="76">
        <v>10000</v>
      </c>
      <c r="H244" s="18">
        <v>0</v>
      </c>
      <c r="I244" s="77">
        <f t="shared" si="7"/>
        <v>10000</v>
      </c>
    </row>
    <row r="245" spans="1:9" s="95" customFormat="1" ht="12.75">
      <c r="A245" s="73" t="s">
        <v>1206</v>
      </c>
      <c r="B245" s="73" t="s">
        <v>1685</v>
      </c>
      <c r="C245" s="73" t="s">
        <v>1697</v>
      </c>
      <c r="D245" s="73" t="s">
        <v>1698</v>
      </c>
      <c r="E245" s="76">
        <v>13348.28</v>
      </c>
      <c r="F245" s="18">
        <v>0</v>
      </c>
      <c r="G245" s="76">
        <v>13348.28</v>
      </c>
      <c r="H245" s="18">
        <v>0</v>
      </c>
      <c r="I245" s="77">
        <f t="shared" si="7"/>
        <v>13348.28</v>
      </c>
    </row>
    <row r="246" spans="1:9" s="95" customFormat="1" ht="12.75">
      <c r="A246" s="73" t="s">
        <v>1206</v>
      </c>
      <c r="B246" s="73" t="s">
        <v>1685</v>
      </c>
      <c r="C246" s="73" t="s">
        <v>1699</v>
      </c>
      <c r="D246" s="73" t="s">
        <v>1700</v>
      </c>
      <c r="E246" s="76">
        <v>110000</v>
      </c>
      <c r="F246" s="76">
        <v>10000</v>
      </c>
      <c r="G246" s="76">
        <v>100000</v>
      </c>
      <c r="H246" s="77">
        <v>100000</v>
      </c>
      <c r="I246" s="18">
        <v>0</v>
      </c>
    </row>
    <row r="247" spans="1:9" s="95" customFormat="1" ht="12.75">
      <c r="A247" s="73" t="s">
        <v>1206</v>
      </c>
      <c r="B247" s="73" t="s">
        <v>1685</v>
      </c>
      <c r="C247" s="73" t="s">
        <v>1701</v>
      </c>
      <c r="D247" s="73" t="s">
        <v>1702</v>
      </c>
      <c r="E247" s="76">
        <v>25300</v>
      </c>
      <c r="F247" s="76">
        <v>21500</v>
      </c>
      <c r="G247" s="76">
        <v>3800</v>
      </c>
      <c r="H247" s="77">
        <v>3800</v>
      </c>
      <c r="I247" s="18">
        <v>0</v>
      </c>
    </row>
    <row r="248" spans="1:9" s="95" customFormat="1" ht="12.75">
      <c r="A248" s="73" t="s">
        <v>1206</v>
      </c>
      <c r="B248" s="73" t="s">
        <v>1685</v>
      </c>
      <c r="C248" s="73" t="s">
        <v>1703</v>
      </c>
      <c r="D248" s="73" t="s">
        <v>1704</v>
      </c>
      <c r="E248" s="76">
        <v>31029.22</v>
      </c>
      <c r="F248" s="18">
        <v>0</v>
      </c>
      <c r="G248" s="76">
        <v>31029.22</v>
      </c>
      <c r="H248" s="18">
        <v>0</v>
      </c>
      <c r="I248" s="77">
        <f t="shared" si="7"/>
        <v>31029.22</v>
      </c>
    </row>
    <row r="249" spans="1:9" s="95" customFormat="1" ht="12.75">
      <c r="A249" s="73" t="s">
        <v>1206</v>
      </c>
      <c r="B249" s="73" t="s">
        <v>1685</v>
      </c>
      <c r="C249" s="73" t="s">
        <v>1705</v>
      </c>
      <c r="D249" s="73" t="s">
        <v>1706</v>
      </c>
      <c r="E249" s="76">
        <v>345000</v>
      </c>
      <c r="F249" s="18">
        <v>0</v>
      </c>
      <c r="G249" s="76">
        <v>345000</v>
      </c>
      <c r="H249" s="18">
        <v>0</v>
      </c>
      <c r="I249" s="77">
        <f t="shared" si="7"/>
        <v>345000</v>
      </c>
    </row>
    <row r="250" spans="1:9" s="95" customFormat="1" ht="12.75">
      <c r="A250" s="73" t="s">
        <v>1206</v>
      </c>
      <c r="B250" s="73" t="s">
        <v>1685</v>
      </c>
      <c r="C250" s="73" t="s">
        <v>1707</v>
      </c>
      <c r="D250" s="73" t="s">
        <v>1708</v>
      </c>
      <c r="E250" s="76">
        <v>2000</v>
      </c>
      <c r="F250" s="18">
        <v>0</v>
      </c>
      <c r="G250" s="76">
        <v>2000</v>
      </c>
      <c r="H250" s="18">
        <v>0</v>
      </c>
      <c r="I250" s="77">
        <f t="shared" si="7"/>
        <v>2000</v>
      </c>
    </row>
    <row r="251" spans="1:9" s="95" customFormat="1" ht="12.75">
      <c r="A251" s="73" t="s">
        <v>1206</v>
      </c>
      <c r="B251" s="73" t="s">
        <v>1685</v>
      </c>
      <c r="C251" s="73" t="s">
        <v>1709</v>
      </c>
      <c r="D251" s="73" t="s">
        <v>1710</v>
      </c>
      <c r="E251" s="76">
        <v>10233.19</v>
      </c>
      <c r="F251" s="76">
        <v>6000</v>
      </c>
      <c r="G251" s="76">
        <v>4233.1900000000005</v>
      </c>
      <c r="H251" s="77">
        <v>4233.19</v>
      </c>
      <c r="I251" s="18">
        <v>0</v>
      </c>
    </row>
    <row r="252" spans="1:9" s="95" customFormat="1" ht="12.75">
      <c r="A252" s="73" t="s">
        <v>1206</v>
      </c>
      <c r="B252" s="73" t="s">
        <v>1685</v>
      </c>
      <c r="C252" s="73" t="s">
        <v>1711</v>
      </c>
      <c r="D252" s="73" t="s">
        <v>1712</v>
      </c>
      <c r="E252" s="76">
        <v>7215</v>
      </c>
      <c r="F252" s="18">
        <v>0</v>
      </c>
      <c r="G252" s="76">
        <v>7215</v>
      </c>
      <c r="H252" s="18">
        <v>0</v>
      </c>
      <c r="I252" s="77">
        <f t="shared" si="7"/>
        <v>7215</v>
      </c>
    </row>
    <row r="253" spans="1:9" s="95" customFormat="1" ht="12.75">
      <c r="A253" s="73" t="s">
        <v>1206</v>
      </c>
      <c r="B253" s="73" t="s">
        <v>1685</v>
      </c>
      <c r="C253" s="73" t="s">
        <v>1713</v>
      </c>
      <c r="D253" s="73" t="s">
        <v>1714</v>
      </c>
      <c r="E253" s="76">
        <v>0.7200000000011642</v>
      </c>
      <c r="F253" s="18">
        <v>0</v>
      </c>
      <c r="G253" s="76">
        <v>0.7200000000011642</v>
      </c>
      <c r="H253" s="18">
        <v>0</v>
      </c>
      <c r="I253" s="77">
        <f t="shared" si="7"/>
        <v>0.7200000000011642</v>
      </c>
    </row>
    <row r="254" spans="1:9" s="95" customFormat="1" ht="12.75">
      <c r="A254" s="73" t="s">
        <v>1206</v>
      </c>
      <c r="B254" s="73" t="s">
        <v>1685</v>
      </c>
      <c r="C254" s="73" t="s">
        <v>1715</v>
      </c>
      <c r="D254" s="73" t="s">
        <v>1716</v>
      </c>
      <c r="E254" s="76">
        <v>40250</v>
      </c>
      <c r="F254" s="18">
        <v>0</v>
      </c>
      <c r="G254" s="76">
        <v>40250</v>
      </c>
      <c r="H254" s="18">
        <v>0</v>
      </c>
      <c r="I254" s="77">
        <f t="shared" si="7"/>
        <v>40250</v>
      </c>
    </row>
    <row r="255" spans="1:9" s="95" customFormat="1" ht="12.75">
      <c r="A255" s="73" t="s">
        <v>1206</v>
      </c>
      <c r="B255" s="73" t="s">
        <v>1685</v>
      </c>
      <c r="C255" s="73" t="s">
        <v>1717</v>
      </c>
      <c r="D255" s="73" t="s">
        <v>1718</v>
      </c>
      <c r="E255" s="76">
        <v>36800</v>
      </c>
      <c r="F255" s="18">
        <v>0</v>
      </c>
      <c r="G255" s="76">
        <v>36800</v>
      </c>
      <c r="H255" s="18">
        <v>0</v>
      </c>
      <c r="I255" s="77">
        <f t="shared" si="7"/>
        <v>36800</v>
      </c>
    </row>
    <row r="256" spans="1:9" s="95" customFormat="1" ht="12.75">
      <c r="A256" s="73" t="s">
        <v>1206</v>
      </c>
      <c r="B256" s="73" t="s">
        <v>1685</v>
      </c>
      <c r="C256" s="73" t="s">
        <v>1719</v>
      </c>
      <c r="D256" s="73" t="s">
        <v>1720</v>
      </c>
      <c r="E256" s="76">
        <v>375.81</v>
      </c>
      <c r="F256" s="18">
        <v>0</v>
      </c>
      <c r="G256" s="76">
        <v>375.81</v>
      </c>
      <c r="H256" s="18">
        <v>0</v>
      </c>
      <c r="I256" s="77">
        <f t="shared" si="7"/>
        <v>375.81</v>
      </c>
    </row>
    <row r="257" spans="1:9" s="95" customFormat="1" ht="12.75">
      <c r="A257" s="73" t="s">
        <v>1206</v>
      </c>
      <c r="B257" s="73" t="s">
        <v>1685</v>
      </c>
      <c r="C257" s="73" t="s">
        <v>1721</v>
      </c>
      <c r="D257" s="73" t="s">
        <v>1722</v>
      </c>
      <c r="E257" s="76">
        <v>500</v>
      </c>
      <c r="F257" s="18">
        <v>0</v>
      </c>
      <c r="G257" s="76">
        <v>500</v>
      </c>
      <c r="H257" s="18">
        <v>0</v>
      </c>
      <c r="I257" s="77">
        <f t="shared" si="7"/>
        <v>500</v>
      </c>
    </row>
    <row r="258" spans="1:9" s="95" customFormat="1" ht="12.75">
      <c r="A258" s="73" t="s">
        <v>1206</v>
      </c>
      <c r="B258" s="73" t="s">
        <v>1685</v>
      </c>
      <c r="C258" s="73" t="s">
        <v>1723</v>
      </c>
      <c r="D258" s="73" t="s">
        <v>1724</v>
      </c>
      <c r="E258" s="76">
        <v>1993.39</v>
      </c>
      <c r="F258" s="18">
        <v>0</v>
      </c>
      <c r="G258" s="76">
        <v>1993.39</v>
      </c>
      <c r="H258" s="18">
        <v>0</v>
      </c>
      <c r="I258" s="77">
        <f t="shared" si="7"/>
        <v>1993.39</v>
      </c>
    </row>
    <row r="259" spans="1:9" s="95" customFormat="1" ht="12.75">
      <c r="A259" s="73" t="s">
        <v>1206</v>
      </c>
      <c r="B259" s="73" t="s">
        <v>1685</v>
      </c>
      <c r="C259" s="73" t="s">
        <v>1725</v>
      </c>
      <c r="D259" s="73" t="s">
        <v>1726</v>
      </c>
      <c r="E259" s="76">
        <v>2000</v>
      </c>
      <c r="F259" s="18">
        <v>0</v>
      </c>
      <c r="G259" s="76">
        <v>2000</v>
      </c>
      <c r="H259" s="18">
        <v>0</v>
      </c>
      <c r="I259" s="77">
        <f t="shared" si="7"/>
        <v>2000</v>
      </c>
    </row>
    <row r="260" spans="1:9" s="95" customFormat="1" ht="12.75">
      <c r="A260" s="73" t="s">
        <v>1206</v>
      </c>
      <c r="B260" s="73" t="s">
        <v>1685</v>
      </c>
      <c r="C260" s="73" t="s">
        <v>1727</v>
      </c>
      <c r="D260" s="73" t="s">
        <v>1728</v>
      </c>
      <c r="E260" s="76">
        <v>20</v>
      </c>
      <c r="F260" s="18">
        <v>0</v>
      </c>
      <c r="G260" s="76">
        <v>20</v>
      </c>
      <c r="H260" s="18">
        <v>0</v>
      </c>
      <c r="I260" s="77">
        <f t="shared" si="7"/>
        <v>20</v>
      </c>
    </row>
    <row r="261" spans="1:9" s="95" customFormat="1" ht="12.75">
      <c r="A261" s="73" t="s">
        <v>1206</v>
      </c>
      <c r="B261" s="73" t="s">
        <v>1685</v>
      </c>
      <c r="C261" s="73" t="s">
        <v>1729</v>
      </c>
      <c r="D261" s="73" t="s">
        <v>1730</v>
      </c>
      <c r="E261" s="76">
        <v>170.62</v>
      </c>
      <c r="F261" s="18">
        <v>0</v>
      </c>
      <c r="G261" s="76">
        <v>170.62</v>
      </c>
      <c r="H261" s="18">
        <v>0</v>
      </c>
      <c r="I261" s="77">
        <f t="shared" si="7"/>
        <v>170.62</v>
      </c>
    </row>
    <row r="262" spans="1:9" s="95" customFormat="1" ht="12.75">
      <c r="A262" s="73" t="s">
        <v>1206</v>
      </c>
      <c r="B262" s="73" t="s">
        <v>1685</v>
      </c>
      <c r="C262" s="73" t="s">
        <v>1731</v>
      </c>
      <c r="D262" s="73" t="s">
        <v>1732</v>
      </c>
      <c r="E262" s="76">
        <v>10883.3</v>
      </c>
      <c r="F262" s="18">
        <v>0</v>
      </c>
      <c r="G262" s="76">
        <v>10883.3</v>
      </c>
      <c r="H262" s="18">
        <v>0</v>
      </c>
      <c r="I262" s="77">
        <f t="shared" si="7"/>
        <v>10883.3</v>
      </c>
    </row>
    <row r="263" spans="1:9" s="95" customFormat="1" ht="12.75">
      <c r="A263" s="73" t="s">
        <v>1206</v>
      </c>
      <c r="B263" s="73" t="s">
        <v>1685</v>
      </c>
      <c r="C263" s="73" t="s">
        <v>1733</v>
      </c>
      <c r="D263" s="73" t="s">
        <v>1734</v>
      </c>
      <c r="E263" s="76">
        <v>1942.9</v>
      </c>
      <c r="F263" s="18">
        <v>0</v>
      </c>
      <c r="G263" s="76">
        <v>1942.9</v>
      </c>
      <c r="H263" s="18">
        <v>0</v>
      </c>
      <c r="I263" s="77">
        <f t="shared" si="7"/>
        <v>1942.9</v>
      </c>
    </row>
    <row r="264" spans="1:9" s="95" customFormat="1" ht="12.75">
      <c r="A264" s="73" t="s">
        <v>1206</v>
      </c>
      <c r="B264" s="73" t="s">
        <v>1685</v>
      </c>
      <c r="C264" s="73" t="s">
        <v>1735</v>
      </c>
      <c r="D264" s="73" t="s">
        <v>1736</v>
      </c>
      <c r="E264" s="76">
        <v>4715</v>
      </c>
      <c r="F264" s="18">
        <v>0</v>
      </c>
      <c r="G264" s="76">
        <v>4715</v>
      </c>
      <c r="H264" s="18">
        <v>0</v>
      </c>
      <c r="I264" s="77">
        <f t="shared" si="7"/>
        <v>4715</v>
      </c>
    </row>
    <row r="265" spans="1:9" s="95" customFormat="1" ht="12.75">
      <c r="A265" s="73" t="s">
        <v>1206</v>
      </c>
      <c r="B265" s="73" t="s">
        <v>1685</v>
      </c>
      <c r="C265" s="73" t="s">
        <v>1737</v>
      </c>
      <c r="D265" s="73" t="s">
        <v>1738</v>
      </c>
      <c r="E265" s="76">
        <v>541</v>
      </c>
      <c r="F265" s="18">
        <v>0</v>
      </c>
      <c r="G265" s="76">
        <v>541</v>
      </c>
      <c r="H265" s="18">
        <v>0</v>
      </c>
      <c r="I265" s="77">
        <f t="shared" si="7"/>
        <v>541</v>
      </c>
    </row>
    <row r="266" spans="1:9" s="95" customFormat="1" ht="12.75">
      <c r="A266" s="73" t="s">
        <v>1206</v>
      </c>
      <c r="B266" s="73" t="s">
        <v>1685</v>
      </c>
      <c r="C266" s="73" t="s">
        <v>1739</v>
      </c>
      <c r="D266" s="73" t="s">
        <v>1740</v>
      </c>
      <c r="E266" s="76">
        <v>79.22</v>
      </c>
      <c r="F266" s="18">
        <v>0</v>
      </c>
      <c r="G266" s="76">
        <v>79.22</v>
      </c>
      <c r="H266" s="18">
        <v>0</v>
      </c>
      <c r="I266" s="77">
        <f t="shared" si="7"/>
        <v>79.22</v>
      </c>
    </row>
    <row r="267" spans="1:9" s="95" customFormat="1" ht="12.75">
      <c r="A267" s="73" t="s">
        <v>1206</v>
      </c>
      <c r="B267" s="73" t="s">
        <v>1685</v>
      </c>
      <c r="C267" s="73" t="s">
        <v>1741</v>
      </c>
      <c r="D267" s="73" t="s">
        <v>1742</v>
      </c>
      <c r="E267" s="76">
        <v>75</v>
      </c>
      <c r="F267" s="18">
        <v>0</v>
      </c>
      <c r="G267" s="76">
        <v>75</v>
      </c>
      <c r="H267" s="18">
        <v>0</v>
      </c>
      <c r="I267" s="77">
        <f t="shared" si="7"/>
        <v>75</v>
      </c>
    </row>
    <row r="268" spans="1:9" s="95" customFormat="1" ht="12.75">
      <c r="A268" s="73" t="s">
        <v>1206</v>
      </c>
      <c r="B268" s="73" t="s">
        <v>1685</v>
      </c>
      <c r="C268" s="73" t="s">
        <v>1743</v>
      </c>
      <c r="D268" s="73" t="s">
        <v>1744</v>
      </c>
      <c r="E268" s="76">
        <v>4510.71</v>
      </c>
      <c r="F268" s="18">
        <v>0</v>
      </c>
      <c r="G268" s="76">
        <v>4510.71</v>
      </c>
      <c r="H268" s="18">
        <v>0</v>
      </c>
      <c r="I268" s="77">
        <f t="shared" si="7"/>
        <v>4510.71</v>
      </c>
    </row>
    <row r="269" spans="1:9" s="95" customFormat="1" ht="12.75">
      <c r="A269" s="73" t="s">
        <v>1206</v>
      </c>
      <c r="B269" s="73" t="s">
        <v>1685</v>
      </c>
      <c r="C269" s="73" t="s">
        <v>1745</v>
      </c>
      <c r="D269" s="73" t="s">
        <v>1746</v>
      </c>
      <c r="E269" s="76">
        <v>3353.41</v>
      </c>
      <c r="F269" s="18">
        <v>0</v>
      </c>
      <c r="G269" s="76">
        <v>3353.41</v>
      </c>
      <c r="H269" s="18">
        <v>0</v>
      </c>
      <c r="I269" s="77">
        <f t="shared" si="7"/>
        <v>3353.41</v>
      </c>
    </row>
    <row r="270" spans="1:9" s="95" customFormat="1" ht="12.75">
      <c r="A270" s="73" t="s">
        <v>1206</v>
      </c>
      <c r="B270" s="73" t="s">
        <v>1685</v>
      </c>
      <c r="C270" s="73" t="s">
        <v>1747</v>
      </c>
      <c r="D270" s="73" t="s">
        <v>1748</v>
      </c>
      <c r="E270" s="76">
        <v>4323</v>
      </c>
      <c r="F270" s="18">
        <v>0</v>
      </c>
      <c r="G270" s="76">
        <v>4323</v>
      </c>
      <c r="H270" s="18">
        <v>0</v>
      </c>
      <c r="I270" s="77">
        <f t="shared" si="7"/>
        <v>4323</v>
      </c>
    </row>
    <row r="271" spans="1:9" s="95" customFormat="1" ht="12.75">
      <c r="A271" s="73" t="s">
        <v>1206</v>
      </c>
      <c r="B271" s="73" t="s">
        <v>1685</v>
      </c>
      <c r="C271" s="73" t="s">
        <v>1749</v>
      </c>
      <c r="D271" s="73" t="s">
        <v>1750</v>
      </c>
      <c r="E271" s="76">
        <v>595.13</v>
      </c>
      <c r="F271" s="18">
        <v>0</v>
      </c>
      <c r="G271" s="76">
        <v>595.13</v>
      </c>
      <c r="H271" s="18">
        <v>0</v>
      </c>
      <c r="I271" s="77">
        <f t="shared" si="7"/>
        <v>595.13</v>
      </c>
    </row>
    <row r="272" spans="1:9" s="95" customFormat="1" ht="12.75">
      <c r="A272" s="73" t="s">
        <v>1206</v>
      </c>
      <c r="B272" s="73" t="s">
        <v>1685</v>
      </c>
      <c r="C272" s="73" t="s">
        <v>1751</v>
      </c>
      <c r="D272" s="73" t="s">
        <v>1752</v>
      </c>
      <c r="E272" s="76">
        <v>7286.07</v>
      </c>
      <c r="F272" s="76">
        <v>7286.07</v>
      </c>
      <c r="G272" s="18">
        <v>0</v>
      </c>
      <c r="H272" s="18">
        <v>0</v>
      </c>
      <c r="I272" s="18">
        <v>0</v>
      </c>
    </row>
    <row r="273" spans="1:9" s="95" customFormat="1" ht="12.75">
      <c r="A273" s="73" t="s">
        <v>1206</v>
      </c>
      <c r="B273" s="73" t="s">
        <v>1685</v>
      </c>
      <c r="C273" s="73" t="s">
        <v>1753</v>
      </c>
      <c r="D273" s="73" t="s">
        <v>1754</v>
      </c>
      <c r="E273" s="76">
        <v>366.77000000000044</v>
      </c>
      <c r="F273" s="76">
        <v>366.77000000000044</v>
      </c>
      <c r="G273" s="18">
        <v>0</v>
      </c>
      <c r="H273" s="18">
        <v>0</v>
      </c>
      <c r="I273" s="18">
        <v>0</v>
      </c>
    </row>
    <row r="274" spans="1:9" s="95" customFormat="1" ht="12.75">
      <c r="A274" s="73" t="s">
        <v>1206</v>
      </c>
      <c r="B274" s="73" t="s">
        <v>1685</v>
      </c>
      <c r="C274" s="73" t="s">
        <v>1755</v>
      </c>
      <c r="D274" s="73" t="s">
        <v>3451</v>
      </c>
      <c r="E274" s="76">
        <v>100</v>
      </c>
      <c r="F274" s="76">
        <v>100</v>
      </c>
      <c r="G274" s="18">
        <v>0</v>
      </c>
      <c r="H274" s="18">
        <v>0</v>
      </c>
      <c r="I274" s="18">
        <v>0</v>
      </c>
    </row>
    <row r="275" spans="1:9" s="95" customFormat="1" ht="12.75">
      <c r="A275" s="73" t="s">
        <v>1206</v>
      </c>
      <c r="B275" s="73" t="s">
        <v>1685</v>
      </c>
      <c r="C275" s="73" t="s">
        <v>1756</v>
      </c>
      <c r="D275" s="73" t="s">
        <v>1757</v>
      </c>
      <c r="E275" s="76">
        <v>6878.02</v>
      </c>
      <c r="F275" s="76">
        <v>6878.02</v>
      </c>
      <c r="G275" s="18">
        <v>0</v>
      </c>
      <c r="H275" s="18">
        <v>0</v>
      </c>
      <c r="I275" s="18">
        <v>0</v>
      </c>
    </row>
    <row r="276" spans="1:9" s="95" customFormat="1" ht="12.75">
      <c r="A276" s="73" t="s">
        <v>1206</v>
      </c>
      <c r="B276" s="73" t="s">
        <v>1685</v>
      </c>
      <c r="C276" s="73" t="s">
        <v>1758</v>
      </c>
      <c r="D276" s="73" t="s">
        <v>1759</v>
      </c>
      <c r="E276" s="76">
        <v>19033.71</v>
      </c>
      <c r="F276" s="76">
        <v>19033.71</v>
      </c>
      <c r="G276" s="18">
        <v>0</v>
      </c>
      <c r="H276" s="18">
        <v>0</v>
      </c>
      <c r="I276" s="18">
        <v>0</v>
      </c>
    </row>
    <row r="277" spans="1:9" s="95" customFormat="1" ht="12.75">
      <c r="A277" s="73" t="s">
        <v>1206</v>
      </c>
      <c r="B277" s="73" t="s">
        <v>1685</v>
      </c>
      <c r="C277" s="73" t="s">
        <v>1760</v>
      </c>
      <c r="D277" s="73" t="s">
        <v>1761</v>
      </c>
      <c r="E277" s="76">
        <v>10000</v>
      </c>
      <c r="F277" s="76">
        <v>10000</v>
      </c>
      <c r="G277" s="18">
        <v>0</v>
      </c>
      <c r="H277" s="18">
        <v>0</v>
      </c>
      <c r="I277" s="18">
        <v>0</v>
      </c>
    </row>
    <row r="278" spans="1:9" s="95" customFormat="1" ht="12.75">
      <c r="A278" s="73" t="s">
        <v>1206</v>
      </c>
      <c r="B278" s="73" t="s">
        <v>1685</v>
      </c>
      <c r="C278" s="73" t="s">
        <v>1762</v>
      </c>
      <c r="D278" s="73" t="s">
        <v>1763</v>
      </c>
      <c r="E278" s="76">
        <v>32500</v>
      </c>
      <c r="F278" s="18">
        <v>0</v>
      </c>
      <c r="G278" s="76">
        <v>32500</v>
      </c>
      <c r="H278" s="18">
        <v>0</v>
      </c>
      <c r="I278" s="77">
        <f t="shared" si="7"/>
        <v>32500</v>
      </c>
    </row>
    <row r="279" spans="1:9" s="95" customFormat="1" ht="12.75">
      <c r="A279" s="73" t="s">
        <v>1206</v>
      </c>
      <c r="B279" s="73" t="s">
        <v>1685</v>
      </c>
      <c r="C279" s="73" t="s">
        <v>1764</v>
      </c>
      <c r="D279" s="73" t="s">
        <v>1765</v>
      </c>
      <c r="E279" s="76">
        <v>5149.34</v>
      </c>
      <c r="F279" s="18">
        <v>0</v>
      </c>
      <c r="G279" s="76">
        <v>5149.34</v>
      </c>
      <c r="H279" s="18">
        <v>0</v>
      </c>
      <c r="I279" s="77">
        <f t="shared" si="7"/>
        <v>5149.34</v>
      </c>
    </row>
    <row r="280" spans="1:9" s="95" customFormat="1" ht="12.75">
      <c r="A280" s="73" t="s">
        <v>1206</v>
      </c>
      <c r="B280" s="73" t="s">
        <v>1685</v>
      </c>
      <c r="C280" s="73" t="s">
        <v>1766</v>
      </c>
      <c r="D280" s="73" t="s">
        <v>1767</v>
      </c>
      <c r="E280" s="76">
        <v>3213.5</v>
      </c>
      <c r="F280" s="76">
        <v>3213.5</v>
      </c>
      <c r="G280" s="18">
        <v>0</v>
      </c>
      <c r="H280" s="18">
        <v>0</v>
      </c>
      <c r="I280" s="18">
        <v>0</v>
      </c>
    </row>
    <row r="281" spans="1:9" s="95" customFormat="1" ht="12.75">
      <c r="A281" s="73" t="s">
        <v>1206</v>
      </c>
      <c r="B281" s="73" t="s">
        <v>1685</v>
      </c>
      <c r="C281" s="73" t="s">
        <v>1768</v>
      </c>
      <c r="D281" s="73" t="s">
        <v>1769</v>
      </c>
      <c r="E281" s="76">
        <v>5002</v>
      </c>
      <c r="F281" s="18">
        <v>0</v>
      </c>
      <c r="G281" s="76">
        <v>5002</v>
      </c>
      <c r="H281" s="18">
        <v>0</v>
      </c>
      <c r="I281" s="77">
        <f t="shared" si="7"/>
        <v>5002</v>
      </c>
    </row>
    <row r="282" spans="1:9" s="95" customFormat="1" ht="12.75">
      <c r="A282" s="73" t="s">
        <v>1206</v>
      </c>
      <c r="B282" s="73" t="s">
        <v>1685</v>
      </c>
      <c r="C282" s="73" t="s">
        <v>1770</v>
      </c>
      <c r="D282" s="73" t="s">
        <v>1771</v>
      </c>
      <c r="E282" s="76">
        <v>1000</v>
      </c>
      <c r="F282" s="18">
        <v>0</v>
      </c>
      <c r="G282" s="76">
        <v>1000</v>
      </c>
      <c r="H282" s="18">
        <v>0</v>
      </c>
      <c r="I282" s="77">
        <f t="shared" si="7"/>
        <v>1000</v>
      </c>
    </row>
    <row r="283" spans="1:9" s="95" customFormat="1" ht="12.75">
      <c r="A283" s="73" t="s">
        <v>1206</v>
      </c>
      <c r="B283" s="73" t="s">
        <v>1685</v>
      </c>
      <c r="C283" s="73" t="s">
        <v>1772</v>
      </c>
      <c r="D283" s="73" t="s">
        <v>1773</v>
      </c>
      <c r="E283" s="76">
        <v>300000</v>
      </c>
      <c r="F283" s="18">
        <v>0</v>
      </c>
      <c r="G283" s="76">
        <v>300000</v>
      </c>
      <c r="H283" s="18">
        <v>0</v>
      </c>
      <c r="I283" s="77">
        <f t="shared" si="7"/>
        <v>300000</v>
      </c>
    </row>
    <row r="284" spans="1:9" s="95" customFormat="1" ht="12.75">
      <c r="A284" s="73" t="s">
        <v>1206</v>
      </c>
      <c r="B284" s="73" t="s">
        <v>1685</v>
      </c>
      <c r="C284" s="73" t="s">
        <v>1774</v>
      </c>
      <c r="D284" s="73" t="s">
        <v>1775</v>
      </c>
      <c r="E284" s="76">
        <v>86401</v>
      </c>
      <c r="F284" s="18">
        <v>0</v>
      </c>
      <c r="G284" s="76">
        <v>86401</v>
      </c>
      <c r="H284" s="77">
        <v>86401</v>
      </c>
      <c r="I284" s="18">
        <v>0</v>
      </c>
    </row>
    <row r="285" spans="1:9" s="95" customFormat="1" ht="12.75">
      <c r="A285" s="73" t="s">
        <v>1206</v>
      </c>
      <c r="B285" s="73" t="s">
        <v>1685</v>
      </c>
      <c r="C285" s="73" t="s">
        <v>1776</v>
      </c>
      <c r="D285" s="73" t="s">
        <v>1777</v>
      </c>
      <c r="E285" s="76">
        <v>508.81</v>
      </c>
      <c r="F285" s="18">
        <v>0</v>
      </c>
      <c r="G285" s="76">
        <v>508.81</v>
      </c>
      <c r="H285" s="18">
        <v>0</v>
      </c>
      <c r="I285" s="77">
        <f t="shared" si="7"/>
        <v>508.81</v>
      </c>
    </row>
    <row r="286" spans="1:9" s="95" customFormat="1" ht="12.75">
      <c r="A286" s="73" t="s">
        <v>1206</v>
      </c>
      <c r="B286" s="73" t="s">
        <v>1685</v>
      </c>
      <c r="C286" s="73" t="s">
        <v>1778</v>
      </c>
      <c r="D286" s="73" t="s">
        <v>1779</v>
      </c>
      <c r="E286" s="76">
        <v>3221.61</v>
      </c>
      <c r="F286" s="18">
        <v>0</v>
      </c>
      <c r="G286" s="76">
        <v>3221.61</v>
      </c>
      <c r="H286" s="18">
        <v>0</v>
      </c>
      <c r="I286" s="77">
        <f t="shared" si="7"/>
        <v>3221.61</v>
      </c>
    </row>
    <row r="287" spans="1:9" s="95" customFormat="1" ht="12.75">
      <c r="A287" s="73" t="s">
        <v>1206</v>
      </c>
      <c r="B287" s="73" t="s">
        <v>1685</v>
      </c>
      <c r="C287" s="73" t="s">
        <v>1780</v>
      </c>
      <c r="D287" s="73" t="s">
        <v>1781</v>
      </c>
      <c r="E287" s="76">
        <v>8210.9</v>
      </c>
      <c r="F287" s="18">
        <v>0</v>
      </c>
      <c r="G287" s="76">
        <v>8210.9</v>
      </c>
      <c r="H287" s="18">
        <v>0</v>
      </c>
      <c r="I287" s="77">
        <f t="shared" si="7"/>
        <v>8210.9</v>
      </c>
    </row>
    <row r="288" spans="1:9" s="95" customFormat="1" ht="12.75">
      <c r="A288" s="73" t="s">
        <v>1206</v>
      </c>
      <c r="B288" s="73" t="s">
        <v>1685</v>
      </c>
      <c r="C288" s="73" t="s">
        <v>1782</v>
      </c>
      <c r="D288" s="73" t="s">
        <v>1783</v>
      </c>
      <c r="E288" s="76">
        <v>15000</v>
      </c>
      <c r="F288" s="76">
        <v>15000</v>
      </c>
      <c r="G288" s="18">
        <v>0</v>
      </c>
      <c r="H288" s="18">
        <v>0</v>
      </c>
      <c r="I288" s="18">
        <v>0</v>
      </c>
    </row>
    <row r="289" spans="1:9" s="95" customFormat="1" ht="12.75">
      <c r="A289" s="73" t="s">
        <v>1206</v>
      </c>
      <c r="B289" s="73" t="s">
        <v>1685</v>
      </c>
      <c r="C289" s="73" t="s">
        <v>1784</v>
      </c>
      <c r="D289" s="73" t="s">
        <v>1785</v>
      </c>
      <c r="E289" s="76">
        <v>19397.55</v>
      </c>
      <c r="F289" s="18">
        <v>0</v>
      </c>
      <c r="G289" s="76">
        <v>19397.55</v>
      </c>
      <c r="H289" s="18">
        <v>0</v>
      </c>
      <c r="I289" s="77">
        <f t="shared" si="7"/>
        <v>19397.55</v>
      </c>
    </row>
    <row r="290" spans="1:9" s="95" customFormat="1" ht="12.75">
      <c r="A290" s="73" t="s">
        <v>1206</v>
      </c>
      <c r="B290" s="73" t="s">
        <v>1685</v>
      </c>
      <c r="C290" s="73" t="s">
        <v>1786</v>
      </c>
      <c r="D290" s="73" t="s">
        <v>1787</v>
      </c>
      <c r="E290" s="76">
        <v>18000</v>
      </c>
      <c r="F290" s="18">
        <v>0</v>
      </c>
      <c r="G290" s="76">
        <v>18000</v>
      </c>
      <c r="H290" s="18">
        <v>0</v>
      </c>
      <c r="I290" s="77">
        <f t="shared" si="7"/>
        <v>18000</v>
      </c>
    </row>
    <row r="291" spans="1:9" s="95" customFormat="1" ht="12.75">
      <c r="A291" s="73" t="s">
        <v>1206</v>
      </c>
      <c r="B291" s="73" t="s">
        <v>1685</v>
      </c>
      <c r="C291" s="73" t="s">
        <v>1788</v>
      </c>
      <c r="D291" s="73" t="s">
        <v>1789</v>
      </c>
      <c r="E291" s="76">
        <v>171.05999999999995</v>
      </c>
      <c r="F291" s="18">
        <v>0</v>
      </c>
      <c r="G291" s="76">
        <v>171.05999999999995</v>
      </c>
      <c r="H291" s="18">
        <v>0</v>
      </c>
      <c r="I291" s="77">
        <f t="shared" si="7"/>
        <v>171.05999999999995</v>
      </c>
    </row>
    <row r="292" spans="1:9" s="95" customFormat="1" ht="12.75">
      <c r="A292" s="73" t="s">
        <v>1206</v>
      </c>
      <c r="B292" s="73" t="s">
        <v>1685</v>
      </c>
      <c r="C292" s="73" t="s">
        <v>1790</v>
      </c>
      <c r="D292" s="73" t="s">
        <v>1791</v>
      </c>
      <c r="E292" s="76">
        <v>16714.57</v>
      </c>
      <c r="F292" s="18">
        <v>0</v>
      </c>
      <c r="G292" s="76">
        <v>16714.57</v>
      </c>
      <c r="H292" s="18">
        <v>0</v>
      </c>
      <c r="I292" s="77">
        <f t="shared" si="7"/>
        <v>16714.57</v>
      </c>
    </row>
    <row r="293" spans="1:9" s="95" customFormat="1" ht="12.75">
      <c r="A293" s="73" t="s">
        <v>1206</v>
      </c>
      <c r="B293" s="73" t="s">
        <v>1685</v>
      </c>
      <c r="C293" s="73" t="s">
        <v>1792</v>
      </c>
      <c r="D293" s="73" t="s">
        <v>1793</v>
      </c>
      <c r="E293" s="76">
        <v>51506.62</v>
      </c>
      <c r="F293" s="18">
        <v>0</v>
      </c>
      <c r="G293" s="76">
        <v>51506.62</v>
      </c>
      <c r="H293" s="18">
        <v>0</v>
      </c>
      <c r="I293" s="77">
        <f t="shared" si="7"/>
        <v>51506.62</v>
      </c>
    </row>
    <row r="294" spans="1:9" s="95" customFormat="1" ht="12.75">
      <c r="A294" s="73" t="s">
        <v>1206</v>
      </c>
      <c r="B294" s="73" t="s">
        <v>1685</v>
      </c>
      <c r="C294" s="73" t="s">
        <v>1794</v>
      </c>
      <c r="D294" s="73" t="s">
        <v>1795</v>
      </c>
      <c r="E294" s="76">
        <v>81.05</v>
      </c>
      <c r="F294" s="18">
        <v>0</v>
      </c>
      <c r="G294" s="76">
        <v>81.05</v>
      </c>
      <c r="H294" s="18">
        <v>0</v>
      </c>
      <c r="I294" s="77">
        <f t="shared" si="7"/>
        <v>81.05</v>
      </c>
    </row>
    <row r="295" spans="1:9" s="95" customFormat="1" ht="12.75">
      <c r="A295" s="73" t="s">
        <v>1206</v>
      </c>
      <c r="B295" s="73" t="s">
        <v>1685</v>
      </c>
      <c r="C295" s="73" t="s">
        <v>1796</v>
      </c>
      <c r="D295" s="73" t="s">
        <v>1797</v>
      </c>
      <c r="E295" s="76">
        <v>207000</v>
      </c>
      <c r="F295" s="18">
        <v>0</v>
      </c>
      <c r="G295" s="76">
        <v>207000</v>
      </c>
      <c r="H295" s="77">
        <v>207000</v>
      </c>
      <c r="I295" s="18">
        <v>0</v>
      </c>
    </row>
    <row r="296" spans="1:9" s="95" customFormat="1" ht="12.75">
      <c r="A296" s="73" t="s">
        <v>1206</v>
      </c>
      <c r="B296" s="73" t="s">
        <v>1685</v>
      </c>
      <c r="C296" s="73" t="s">
        <v>1798</v>
      </c>
      <c r="D296" s="73" t="s">
        <v>1799</v>
      </c>
      <c r="E296" s="76">
        <v>236475.48</v>
      </c>
      <c r="F296" s="18">
        <v>0</v>
      </c>
      <c r="G296" s="76">
        <v>236475.48</v>
      </c>
      <c r="H296" s="77">
        <v>236475.48</v>
      </c>
      <c r="I296" s="18">
        <v>0</v>
      </c>
    </row>
    <row r="297" spans="1:9" s="95" customFormat="1" ht="12.75">
      <c r="A297" s="73" t="s">
        <v>1206</v>
      </c>
      <c r="B297" s="73" t="s">
        <v>1685</v>
      </c>
      <c r="C297" s="73" t="s">
        <v>1800</v>
      </c>
      <c r="D297" s="73" t="s">
        <v>1142</v>
      </c>
      <c r="E297" s="76">
        <v>30046.94</v>
      </c>
      <c r="F297" s="18">
        <v>0</v>
      </c>
      <c r="G297" s="76">
        <v>30046.94</v>
      </c>
      <c r="H297" s="18">
        <v>0</v>
      </c>
      <c r="I297" s="77">
        <f t="shared" si="7"/>
        <v>30046.94</v>
      </c>
    </row>
    <row r="298" spans="1:9" s="95" customFormat="1" ht="12.75">
      <c r="A298" s="73" t="s">
        <v>1206</v>
      </c>
      <c r="B298" s="73" t="s">
        <v>1685</v>
      </c>
      <c r="C298" s="73" t="s">
        <v>1801</v>
      </c>
      <c r="D298" s="73" t="s">
        <v>1802</v>
      </c>
      <c r="E298" s="76">
        <v>24399.739999999998</v>
      </c>
      <c r="F298" s="18">
        <v>0</v>
      </c>
      <c r="G298" s="76">
        <v>24399.739999999998</v>
      </c>
      <c r="H298" s="18">
        <v>0</v>
      </c>
      <c r="I298" s="77">
        <f t="shared" si="7"/>
        <v>24399.739999999998</v>
      </c>
    </row>
    <row r="299" spans="1:9" s="95" customFormat="1" ht="12.75">
      <c r="A299" s="73" t="s">
        <v>1206</v>
      </c>
      <c r="B299" s="73" t="s">
        <v>1685</v>
      </c>
      <c r="C299" s="73" t="s">
        <v>1803</v>
      </c>
      <c r="D299" s="73" t="s">
        <v>1804</v>
      </c>
      <c r="E299" s="76">
        <v>4008.57</v>
      </c>
      <c r="F299" s="18">
        <v>0</v>
      </c>
      <c r="G299" s="76">
        <v>4008.57</v>
      </c>
      <c r="H299" s="18">
        <v>0</v>
      </c>
      <c r="I299" s="77">
        <f t="shared" si="7"/>
        <v>4008.57</v>
      </c>
    </row>
    <row r="300" spans="1:9" s="95" customFormat="1" ht="12.75">
      <c r="A300" s="73" t="s">
        <v>1206</v>
      </c>
      <c r="B300" s="73" t="s">
        <v>1685</v>
      </c>
      <c r="C300" s="73" t="s">
        <v>1805</v>
      </c>
      <c r="D300" s="73" t="s">
        <v>1806</v>
      </c>
      <c r="E300" s="76">
        <v>1035</v>
      </c>
      <c r="F300" s="18">
        <v>0</v>
      </c>
      <c r="G300" s="76">
        <v>1035</v>
      </c>
      <c r="H300" s="18">
        <v>0</v>
      </c>
      <c r="I300" s="77">
        <f t="shared" si="7"/>
        <v>1035</v>
      </c>
    </row>
    <row r="301" spans="1:9" s="95" customFormat="1" ht="12.75">
      <c r="A301" s="73" t="s">
        <v>1206</v>
      </c>
      <c r="B301" s="73" t="s">
        <v>1685</v>
      </c>
      <c r="C301" s="73" t="s">
        <v>1807</v>
      </c>
      <c r="D301" s="73" t="s">
        <v>1615</v>
      </c>
      <c r="E301" s="76">
        <v>250</v>
      </c>
      <c r="F301" s="18">
        <v>0</v>
      </c>
      <c r="G301" s="76">
        <v>250</v>
      </c>
      <c r="H301" s="18">
        <v>0</v>
      </c>
      <c r="I301" s="77">
        <f t="shared" si="7"/>
        <v>250</v>
      </c>
    </row>
    <row r="302" spans="1:9" s="95" customFormat="1" ht="12.75">
      <c r="A302" s="73" t="s">
        <v>1206</v>
      </c>
      <c r="B302" s="73" t="s">
        <v>1685</v>
      </c>
      <c r="C302" s="73" t="s">
        <v>1808</v>
      </c>
      <c r="D302" s="73" t="s">
        <v>1809</v>
      </c>
      <c r="E302" s="76">
        <v>998.66</v>
      </c>
      <c r="F302" s="18">
        <v>0</v>
      </c>
      <c r="G302" s="76">
        <v>998.66</v>
      </c>
      <c r="H302" s="18">
        <v>0</v>
      </c>
      <c r="I302" s="77">
        <f t="shared" si="7"/>
        <v>998.66</v>
      </c>
    </row>
    <row r="303" spans="1:9" s="95" customFormat="1" ht="12.75">
      <c r="A303" s="73" t="s">
        <v>1206</v>
      </c>
      <c r="B303" s="73" t="s">
        <v>1685</v>
      </c>
      <c r="C303" s="73" t="s">
        <v>1810</v>
      </c>
      <c r="D303" s="73" t="s">
        <v>1811</v>
      </c>
      <c r="E303" s="76">
        <v>2184.64</v>
      </c>
      <c r="F303" s="18">
        <v>0</v>
      </c>
      <c r="G303" s="76">
        <v>2184.64</v>
      </c>
      <c r="H303" s="18">
        <v>0</v>
      </c>
      <c r="I303" s="77">
        <f t="shared" si="7"/>
        <v>2184.64</v>
      </c>
    </row>
    <row r="304" spans="1:9" s="95" customFormat="1" ht="12.75">
      <c r="A304" s="73" t="s">
        <v>1206</v>
      </c>
      <c r="B304" s="73" t="s">
        <v>1685</v>
      </c>
      <c r="C304" s="73" t="s">
        <v>1812</v>
      </c>
      <c r="D304" s="73" t="s">
        <v>1813</v>
      </c>
      <c r="E304" s="76">
        <v>27695.280000000028</v>
      </c>
      <c r="F304" s="76">
        <v>27695.280000000028</v>
      </c>
      <c r="G304" s="18">
        <v>0</v>
      </c>
      <c r="H304" s="18">
        <v>0</v>
      </c>
      <c r="I304" s="18">
        <v>0</v>
      </c>
    </row>
    <row r="305" spans="1:9" s="95" customFormat="1" ht="12.75">
      <c r="A305" s="73" t="s">
        <v>1206</v>
      </c>
      <c r="B305" s="73" t="s">
        <v>1685</v>
      </c>
      <c r="C305" s="73" t="s">
        <v>1814</v>
      </c>
      <c r="D305" s="73" t="s">
        <v>1815</v>
      </c>
      <c r="E305" s="76">
        <v>178930.71</v>
      </c>
      <c r="F305" s="18">
        <v>0</v>
      </c>
      <c r="G305" s="76">
        <v>178930.71</v>
      </c>
      <c r="H305" s="77">
        <v>178930.71</v>
      </c>
      <c r="I305" s="18">
        <v>0</v>
      </c>
    </row>
    <row r="306" spans="1:9" s="95" customFormat="1" ht="12.75">
      <c r="A306" s="73" t="s">
        <v>1206</v>
      </c>
      <c r="B306" s="73" t="s">
        <v>1685</v>
      </c>
      <c r="C306" s="73" t="s">
        <v>1816</v>
      </c>
      <c r="D306" s="73" t="s">
        <v>1817</v>
      </c>
      <c r="E306" s="76">
        <v>40.13</v>
      </c>
      <c r="F306" s="18">
        <v>0</v>
      </c>
      <c r="G306" s="76">
        <v>40.13</v>
      </c>
      <c r="H306" s="18">
        <v>0</v>
      </c>
      <c r="I306" s="77">
        <f aca="true" t="shared" si="8" ref="I306:I367">+G306-H306</f>
        <v>40.13</v>
      </c>
    </row>
    <row r="307" spans="1:9" s="95" customFormat="1" ht="12.75">
      <c r="A307" s="73" t="s">
        <v>1206</v>
      </c>
      <c r="B307" s="73" t="s">
        <v>1685</v>
      </c>
      <c r="C307" s="73" t="s">
        <v>1818</v>
      </c>
      <c r="D307" s="73" t="s">
        <v>1819</v>
      </c>
      <c r="E307" s="76">
        <v>2000</v>
      </c>
      <c r="F307" s="18">
        <v>0</v>
      </c>
      <c r="G307" s="76">
        <v>2000</v>
      </c>
      <c r="H307" s="18">
        <v>0</v>
      </c>
      <c r="I307" s="77">
        <f t="shared" si="8"/>
        <v>2000</v>
      </c>
    </row>
    <row r="308" spans="1:9" s="95" customFormat="1" ht="12.75">
      <c r="A308" s="73" t="s">
        <v>1206</v>
      </c>
      <c r="B308" s="73" t="s">
        <v>1685</v>
      </c>
      <c r="C308" s="73" t="s">
        <v>1820</v>
      </c>
      <c r="D308" s="73" t="s">
        <v>1821</v>
      </c>
      <c r="E308" s="76">
        <v>7</v>
      </c>
      <c r="F308" s="18">
        <v>0</v>
      </c>
      <c r="G308" s="76">
        <v>7</v>
      </c>
      <c r="H308" s="18">
        <v>0</v>
      </c>
      <c r="I308" s="77">
        <f t="shared" si="8"/>
        <v>7</v>
      </c>
    </row>
    <row r="309" spans="1:9" s="95" customFormat="1" ht="12.75">
      <c r="A309" s="73" t="s">
        <v>1206</v>
      </c>
      <c r="B309" s="73" t="s">
        <v>1685</v>
      </c>
      <c r="C309" s="73" t="s">
        <v>1822</v>
      </c>
      <c r="D309" s="73" t="s">
        <v>1823</v>
      </c>
      <c r="E309" s="76">
        <v>3036</v>
      </c>
      <c r="F309" s="18">
        <v>0</v>
      </c>
      <c r="G309" s="76">
        <v>3036</v>
      </c>
      <c r="H309" s="18">
        <v>0</v>
      </c>
      <c r="I309" s="77">
        <f t="shared" si="8"/>
        <v>3036</v>
      </c>
    </row>
    <row r="310" spans="1:9" s="95" customFormat="1" ht="12.75">
      <c r="A310" s="73" t="s">
        <v>1206</v>
      </c>
      <c r="B310" s="73" t="s">
        <v>1685</v>
      </c>
      <c r="C310" s="73" t="s">
        <v>1824</v>
      </c>
      <c r="D310" s="73" t="s">
        <v>1825</v>
      </c>
      <c r="E310" s="76">
        <v>19846.35</v>
      </c>
      <c r="F310" s="18">
        <v>0</v>
      </c>
      <c r="G310" s="76">
        <v>19846.35</v>
      </c>
      <c r="H310" s="18">
        <v>0</v>
      </c>
      <c r="I310" s="77">
        <f t="shared" si="8"/>
        <v>19846.35</v>
      </c>
    </row>
    <row r="311" spans="1:9" s="95" customFormat="1" ht="12.75">
      <c r="A311" s="73" t="s">
        <v>1206</v>
      </c>
      <c r="B311" s="73" t="s">
        <v>1685</v>
      </c>
      <c r="C311" s="73" t="s">
        <v>1826</v>
      </c>
      <c r="D311" s="73" t="s">
        <v>1827</v>
      </c>
      <c r="E311" s="76">
        <v>10000</v>
      </c>
      <c r="F311" s="76">
        <v>10000</v>
      </c>
      <c r="G311" s="18">
        <v>0</v>
      </c>
      <c r="H311" s="18">
        <v>0</v>
      </c>
      <c r="I311" s="18">
        <v>0</v>
      </c>
    </row>
    <row r="312" spans="1:9" s="95" customFormat="1" ht="12.75">
      <c r="A312" s="73" t="s">
        <v>1206</v>
      </c>
      <c r="B312" s="73" t="s">
        <v>1685</v>
      </c>
      <c r="C312" s="73" t="s">
        <v>1828</v>
      </c>
      <c r="D312" s="73" t="s">
        <v>1829</v>
      </c>
      <c r="E312" s="76">
        <v>10000</v>
      </c>
      <c r="F312" s="76">
        <v>5000</v>
      </c>
      <c r="G312" s="76">
        <v>5000</v>
      </c>
      <c r="H312" s="77">
        <v>5000</v>
      </c>
      <c r="I312" s="18">
        <v>0</v>
      </c>
    </row>
    <row r="313" spans="1:9" s="95" customFormat="1" ht="12.75">
      <c r="A313" s="73" t="s">
        <v>1206</v>
      </c>
      <c r="B313" s="73" t="s">
        <v>1685</v>
      </c>
      <c r="C313" s="73" t="s">
        <v>1830</v>
      </c>
      <c r="D313" s="73" t="s">
        <v>1831</v>
      </c>
      <c r="E313" s="76">
        <v>2990</v>
      </c>
      <c r="F313" s="18">
        <v>0</v>
      </c>
      <c r="G313" s="76">
        <v>2990</v>
      </c>
      <c r="H313" s="18">
        <v>0</v>
      </c>
      <c r="I313" s="77">
        <f t="shared" si="8"/>
        <v>2990</v>
      </c>
    </row>
    <row r="314" spans="1:9" s="95" customFormat="1" ht="12.75">
      <c r="A314" s="73" t="s">
        <v>1206</v>
      </c>
      <c r="B314" s="73" t="s">
        <v>1685</v>
      </c>
      <c r="C314" s="73" t="s">
        <v>1832</v>
      </c>
      <c r="D314" s="73" t="s">
        <v>1833</v>
      </c>
      <c r="E314" s="76">
        <v>48000</v>
      </c>
      <c r="F314" s="76">
        <v>5000</v>
      </c>
      <c r="G314" s="76">
        <v>43000</v>
      </c>
      <c r="H314" s="77">
        <v>43000</v>
      </c>
      <c r="I314" s="18">
        <v>0</v>
      </c>
    </row>
    <row r="315" spans="1:9" s="95" customFormat="1" ht="12.75">
      <c r="A315" s="73" t="s">
        <v>1206</v>
      </c>
      <c r="B315" s="73" t="s">
        <v>1685</v>
      </c>
      <c r="C315" s="73" t="s">
        <v>1834</v>
      </c>
      <c r="D315" s="73" t="s">
        <v>1835</v>
      </c>
      <c r="E315" s="76">
        <v>29900</v>
      </c>
      <c r="F315" s="18">
        <v>0</v>
      </c>
      <c r="G315" s="76">
        <v>29900</v>
      </c>
      <c r="H315" s="18">
        <v>0</v>
      </c>
      <c r="I315" s="77">
        <f t="shared" si="8"/>
        <v>29900</v>
      </c>
    </row>
    <row r="316" spans="1:9" s="95" customFormat="1" ht="12.75">
      <c r="A316" s="73" t="s">
        <v>1206</v>
      </c>
      <c r="B316" s="73" t="s">
        <v>1685</v>
      </c>
      <c r="C316" s="73" t="s">
        <v>1836</v>
      </c>
      <c r="D316" s="73" t="s">
        <v>1837</v>
      </c>
      <c r="E316" s="76">
        <v>5750</v>
      </c>
      <c r="F316" s="18">
        <v>0</v>
      </c>
      <c r="G316" s="76">
        <v>5750</v>
      </c>
      <c r="H316" s="18">
        <v>0</v>
      </c>
      <c r="I316" s="77">
        <f t="shared" si="8"/>
        <v>5750</v>
      </c>
    </row>
    <row r="317" spans="1:9" s="95" customFormat="1" ht="12.75">
      <c r="A317" s="73" t="s">
        <v>1206</v>
      </c>
      <c r="B317" s="73" t="s">
        <v>1685</v>
      </c>
      <c r="C317" s="73" t="s">
        <v>1838</v>
      </c>
      <c r="D317" s="73" t="s">
        <v>1839</v>
      </c>
      <c r="E317" s="76">
        <v>836</v>
      </c>
      <c r="F317" s="18">
        <v>0</v>
      </c>
      <c r="G317" s="76">
        <v>836</v>
      </c>
      <c r="H317" s="18">
        <v>0</v>
      </c>
      <c r="I317" s="77">
        <f t="shared" si="8"/>
        <v>836</v>
      </c>
    </row>
    <row r="318" spans="1:9" s="95" customFormat="1" ht="12.75">
      <c r="A318" s="73" t="s">
        <v>1206</v>
      </c>
      <c r="B318" s="73" t="s">
        <v>1685</v>
      </c>
      <c r="C318" s="73" t="s">
        <v>1840</v>
      </c>
      <c r="D318" s="73" t="s">
        <v>1841</v>
      </c>
      <c r="E318" s="76">
        <v>26941.91</v>
      </c>
      <c r="F318" s="18">
        <v>0</v>
      </c>
      <c r="G318" s="76">
        <v>26941.91</v>
      </c>
      <c r="H318" s="18">
        <v>0</v>
      </c>
      <c r="I318" s="77">
        <f t="shared" si="8"/>
        <v>26941.91</v>
      </c>
    </row>
    <row r="319" spans="1:9" s="95" customFormat="1" ht="12.75">
      <c r="A319" s="73" t="s">
        <v>1206</v>
      </c>
      <c r="B319" s="73" t="s">
        <v>1685</v>
      </c>
      <c r="C319" s="73" t="s">
        <v>1842</v>
      </c>
      <c r="D319" s="73" t="s">
        <v>1843</v>
      </c>
      <c r="E319" s="76">
        <v>363.18</v>
      </c>
      <c r="F319" s="18">
        <v>0</v>
      </c>
      <c r="G319" s="76">
        <v>363.18</v>
      </c>
      <c r="H319" s="18">
        <v>0</v>
      </c>
      <c r="I319" s="77">
        <f t="shared" si="8"/>
        <v>363.18</v>
      </c>
    </row>
    <row r="320" spans="1:9" s="95" customFormat="1" ht="12.75">
      <c r="A320" s="73" t="s">
        <v>1206</v>
      </c>
      <c r="B320" s="73" t="s">
        <v>1685</v>
      </c>
      <c r="C320" s="73" t="s">
        <v>1844</v>
      </c>
      <c r="D320" s="73" t="s">
        <v>1845</v>
      </c>
      <c r="E320" s="76">
        <v>8625</v>
      </c>
      <c r="F320" s="76">
        <v>6000</v>
      </c>
      <c r="G320" s="76">
        <v>2625</v>
      </c>
      <c r="H320" s="77">
        <v>2625</v>
      </c>
      <c r="I320" s="18">
        <v>0</v>
      </c>
    </row>
    <row r="321" spans="1:9" s="95" customFormat="1" ht="12.75">
      <c r="A321" s="73" t="s">
        <v>1206</v>
      </c>
      <c r="B321" s="73" t="s">
        <v>1685</v>
      </c>
      <c r="C321" s="73" t="s">
        <v>1846</v>
      </c>
      <c r="D321" s="73" t="s">
        <v>1847</v>
      </c>
      <c r="E321" s="76">
        <v>407.43</v>
      </c>
      <c r="F321" s="18">
        <v>0</v>
      </c>
      <c r="G321" s="76">
        <v>407.43</v>
      </c>
      <c r="H321" s="18">
        <v>0</v>
      </c>
      <c r="I321" s="77">
        <f t="shared" si="8"/>
        <v>407.43</v>
      </c>
    </row>
    <row r="322" spans="1:9" s="95" customFormat="1" ht="12.75">
      <c r="A322" s="73" t="s">
        <v>1206</v>
      </c>
      <c r="B322" s="73" t="s">
        <v>1685</v>
      </c>
      <c r="C322" s="73" t="s">
        <v>1848</v>
      </c>
      <c r="D322" s="73" t="s">
        <v>1849</v>
      </c>
      <c r="E322" s="76">
        <v>451</v>
      </c>
      <c r="F322" s="18">
        <v>0</v>
      </c>
      <c r="G322" s="76">
        <v>451</v>
      </c>
      <c r="H322" s="18">
        <v>0</v>
      </c>
      <c r="I322" s="77">
        <f t="shared" si="8"/>
        <v>451</v>
      </c>
    </row>
    <row r="323" spans="1:9" s="95" customFormat="1" ht="12.75">
      <c r="A323" s="73" t="s">
        <v>1206</v>
      </c>
      <c r="B323" s="73" t="s">
        <v>1685</v>
      </c>
      <c r="C323" s="73" t="s">
        <v>1850</v>
      </c>
      <c r="D323" s="73" t="s">
        <v>1851</v>
      </c>
      <c r="E323" s="76">
        <v>4102</v>
      </c>
      <c r="F323" s="18">
        <v>0</v>
      </c>
      <c r="G323" s="76">
        <v>4102</v>
      </c>
      <c r="H323" s="18">
        <v>0</v>
      </c>
      <c r="I323" s="77">
        <f t="shared" si="8"/>
        <v>4102</v>
      </c>
    </row>
    <row r="324" spans="1:9" s="95" customFormat="1" ht="12.75">
      <c r="A324" s="73" t="s">
        <v>1206</v>
      </c>
      <c r="B324" s="73" t="s">
        <v>1685</v>
      </c>
      <c r="C324" s="73" t="s">
        <v>1852</v>
      </c>
      <c r="D324" s="73" t="s">
        <v>1853</v>
      </c>
      <c r="E324" s="76">
        <v>2194.2</v>
      </c>
      <c r="F324" s="18">
        <v>0</v>
      </c>
      <c r="G324" s="76">
        <v>2194.2</v>
      </c>
      <c r="H324" s="18">
        <v>0</v>
      </c>
      <c r="I324" s="77">
        <f t="shared" si="8"/>
        <v>2194.2</v>
      </c>
    </row>
    <row r="325" spans="1:9" s="95" customFormat="1" ht="12.75">
      <c r="A325" s="73" t="s">
        <v>1206</v>
      </c>
      <c r="B325" s="73" t="s">
        <v>1685</v>
      </c>
      <c r="C325" s="73" t="s">
        <v>1854</v>
      </c>
      <c r="D325" s="73" t="s">
        <v>1855</v>
      </c>
      <c r="E325" s="76">
        <v>1150</v>
      </c>
      <c r="F325" s="18">
        <v>0</v>
      </c>
      <c r="G325" s="76">
        <v>1150</v>
      </c>
      <c r="H325" s="18">
        <v>0</v>
      </c>
      <c r="I325" s="77">
        <f t="shared" si="8"/>
        <v>1150</v>
      </c>
    </row>
    <row r="326" spans="1:9" s="95" customFormat="1" ht="12.75">
      <c r="A326" s="73" t="s">
        <v>1206</v>
      </c>
      <c r="B326" s="73" t="s">
        <v>1685</v>
      </c>
      <c r="C326" s="73" t="s">
        <v>1856</v>
      </c>
      <c r="D326" s="73" t="s">
        <v>1857</v>
      </c>
      <c r="E326" s="76">
        <v>2875</v>
      </c>
      <c r="F326" s="18">
        <v>0</v>
      </c>
      <c r="G326" s="76">
        <v>2875</v>
      </c>
      <c r="H326" s="18">
        <v>0</v>
      </c>
      <c r="I326" s="77">
        <f t="shared" si="8"/>
        <v>2875</v>
      </c>
    </row>
    <row r="327" spans="1:9" s="95" customFormat="1" ht="12.75">
      <c r="A327" s="73" t="s">
        <v>1206</v>
      </c>
      <c r="B327" s="73" t="s">
        <v>1685</v>
      </c>
      <c r="C327" s="73" t="s">
        <v>1858</v>
      </c>
      <c r="D327" s="73" t="s">
        <v>1859</v>
      </c>
      <c r="E327" s="76">
        <v>94.66</v>
      </c>
      <c r="F327" s="18">
        <v>0</v>
      </c>
      <c r="G327" s="76">
        <v>94.66</v>
      </c>
      <c r="H327" s="18">
        <v>0</v>
      </c>
      <c r="I327" s="77">
        <f t="shared" si="8"/>
        <v>94.66</v>
      </c>
    </row>
    <row r="328" spans="1:9" s="95" customFormat="1" ht="12.75">
      <c r="A328" s="73" t="s">
        <v>1206</v>
      </c>
      <c r="B328" s="73" t="s">
        <v>1685</v>
      </c>
      <c r="C328" s="73" t="s">
        <v>1860</v>
      </c>
      <c r="D328" s="73" t="s">
        <v>1861</v>
      </c>
      <c r="E328" s="76">
        <v>5621</v>
      </c>
      <c r="F328" s="18">
        <v>0</v>
      </c>
      <c r="G328" s="76">
        <v>5621</v>
      </c>
      <c r="H328" s="18">
        <v>0</v>
      </c>
      <c r="I328" s="77">
        <f t="shared" si="8"/>
        <v>5621</v>
      </c>
    </row>
    <row r="329" spans="1:9" s="95" customFormat="1" ht="12.75">
      <c r="A329" s="73" t="s">
        <v>1206</v>
      </c>
      <c r="B329" s="73" t="s">
        <v>1685</v>
      </c>
      <c r="C329" s="73" t="s">
        <v>1862</v>
      </c>
      <c r="D329" s="73" t="s">
        <v>1863</v>
      </c>
      <c r="E329" s="76">
        <v>9339.58</v>
      </c>
      <c r="F329" s="18">
        <v>0</v>
      </c>
      <c r="G329" s="76">
        <v>9339.58</v>
      </c>
      <c r="H329" s="18">
        <v>0</v>
      </c>
      <c r="I329" s="77">
        <f t="shared" si="8"/>
        <v>9339.58</v>
      </c>
    </row>
    <row r="330" spans="1:9" s="95" customFormat="1" ht="12.75">
      <c r="A330" s="73" t="s">
        <v>1206</v>
      </c>
      <c r="B330" s="73" t="s">
        <v>1685</v>
      </c>
      <c r="C330" s="73" t="s">
        <v>1864</v>
      </c>
      <c r="D330" s="73" t="s">
        <v>1865</v>
      </c>
      <c r="E330" s="76">
        <v>50902.51</v>
      </c>
      <c r="F330" s="18">
        <v>0</v>
      </c>
      <c r="G330" s="76">
        <v>50902.51</v>
      </c>
      <c r="H330" s="18">
        <v>0</v>
      </c>
      <c r="I330" s="77">
        <f t="shared" si="8"/>
        <v>50902.51</v>
      </c>
    </row>
    <row r="331" spans="1:9" s="95" customFormat="1" ht="12.75">
      <c r="A331" s="73" t="s">
        <v>1206</v>
      </c>
      <c r="B331" s="73" t="s">
        <v>1685</v>
      </c>
      <c r="C331" s="73" t="s">
        <v>1866</v>
      </c>
      <c r="D331" s="73" t="s">
        <v>1867</v>
      </c>
      <c r="E331" s="76">
        <v>65776.70999999999</v>
      </c>
      <c r="F331" s="76">
        <v>14000</v>
      </c>
      <c r="G331" s="76">
        <v>51776.70999999999</v>
      </c>
      <c r="H331" s="18">
        <v>0</v>
      </c>
      <c r="I331" s="77">
        <f t="shared" si="8"/>
        <v>51776.70999999999</v>
      </c>
    </row>
    <row r="332" spans="1:9" s="95" customFormat="1" ht="12.75">
      <c r="A332" s="73" t="s">
        <v>1206</v>
      </c>
      <c r="B332" s="73" t="s">
        <v>1685</v>
      </c>
      <c r="C332" s="73" t="s">
        <v>1868</v>
      </c>
      <c r="D332" s="73" t="s">
        <v>1869</v>
      </c>
      <c r="E332" s="76">
        <v>10168.17</v>
      </c>
      <c r="F332" s="76">
        <v>10168.17</v>
      </c>
      <c r="G332" s="18">
        <v>0</v>
      </c>
      <c r="H332" s="18">
        <v>0</v>
      </c>
      <c r="I332" s="18">
        <v>0</v>
      </c>
    </row>
    <row r="333" spans="1:9" s="95" customFormat="1" ht="12.75">
      <c r="A333" s="73" t="s">
        <v>1206</v>
      </c>
      <c r="B333" s="73" t="s">
        <v>1685</v>
      </c>
      <c r="C333" s="73" t="s">
        <v>1870</v>
      </c>
      <c r="D333" s="73" t="s">
        <v>1871</v>
      </c>
      <c r="E333" s="76">
        <v>10902</v>
      </c>
      <c r="F333" s="18">
        <v>0</v>
      </c>
      <c r="G333" s="76">
        <v>10902</v>
      </c>
      <c r="H333" s="18">
        <v>0</v>
      </c>
      <c r="I333" s="77">
        <f t="shared" si="8"/>
        <v>10902</v>
      </c>
    </row>
    <row r="334" spans="1:9" s="95" customFormat="1" ht="12.75">
      <c r="A334" s="73" t="s">
        <v>1206</v>
      </c>
      <c r="B334" s="73" t="s">
        <v>1685</v>
      </c>
      <c r="C334" s="73" t="s">
        <v>1872</v>
      </c>
      <c r="D334" s="73" t="s">
        <v>1873</v>
      </c>
      <c r="E334" s="76">
        <v>257500</v>
      </c>
      <c r="F334" s="76">
        <v>50000</v>
      </c>
      <c r="G334" s="76">
        <v>207500</v>
      </c>
      <c r="H334" s="77">
        <v>207500</v>
      </c>
      <c r="I334" s="18">
        <v>0</v>
      </c>
    </row>
    <row r="335" spans="1:9" s="95" customFormat="1" ht="12.75">
      <c r="A335" s="73" t="s">
        <v>1206</v>
      </c>
      <c r="B335" s="73" t="s">
        <v>1685</v>
      </c>
      <c r="C335" s="73" t="s">
        <v>1874</v>
      </c>
      <c r="D335" s="73" t="s">
        <v>1875</v>
      </c>
      <c r="E335" s="76">
        <v>2500</v>
      </c>
      <c r="F335" s="18">
        <v>0</v>
      </c>
      <c r="G335" s="76">
        <v>2500</v>
      </c>
      <c r="H335" s="18">
        <v>0</v>
      </c>
      <c r="I335" s="77">
        <f t="shared" si="8"/>
        <v>2500</v>
      </c>
    </row>
    <row r="336" spans="1:9" s="95" customFormat="1" ht="12.75">
      <c r="A336" s="73" t="s">
        <v>1206</v>
      </c>
      <c r="B336" s="73" t="s">
        <v>1685</v>
      </c>
      <c r="C336" s="73" t="s">
        <v>1876</v>
      </c>
      <c r="D336" s="73" t="s">
        <v>1877</v>
      </c>
      <c r="E336" s="76">
        <v>254.91</v>
      </c>
      <c r="F336" s="18">
        <v>0</v>
      </c>
      <c r="G336" s="76">
        <v>254.91</v>
      </c>
      <c r="H336" s="18">
        <v>0</v>
      </c>
      <c r="I336" s="77">
        <f t="shared" si="8"/>
        <v>254.91</v>
      </c>
    </row>
    <row r="337" spans="1:9" s="95" customFormat="1" ht="12.75">
      <c r="A337" s="73" t="s">
        <v>1206</v>
      </c>
      <c r="B337" s="73" t="s">
        <v>1685</v>
      </c>
      <c r="C337" s="73" t="s">
        <v>1878</v>
      </c>
      <c r="D337" s="73" t="s">
        <v>1879</v>
      </c>
      <c r="E337" s="76">
        <v>3910</v>
      </c>
      <c r="F337" s="18">
        <v>0</v>
      </c>
      <c r="G337" s="76">
        <v>3910</v>
      </c>
      <c r="H337" s="18">
        <v>0</v>
      </c>
      <c r="I337" s="77">
        <f t="shared" si="8"/>
        <v>3910</v>
      </c>
    </row>
    <row r="338" spans="1:9" s="95" customFormat="1" ht="12.75">
      <c r="A338" s="73" t="s">
        <v>1206</v>
      </c>
      <c r="B338" s="73" t="s">
        <v>1685</v>
      </c>
      <c r="C338" s="73" t="s">
        <v>1881</v>
      </c>
      <c r="D338" s="73" t="s">
        <v>1882</v>
      </c>
      <c r="E338" s="76">
        <v>10126</v>
      </c>
      <c r="F338" s="18">
        <v>0</v>
      </c>
      <c r="G338" s="76">
        <v>10126</v>
      </c>
      <c r="H338" s="18">
        <v>0</v>
      </c>
      <c r="I338" s="77">
        <f t="shared" si="8"/>
        <v>10126</v>
      </c>
    </row>
    <row r="339" spans="1:9" s="95" customFormat="1" ht="12.75">
      <c r="A339" s="73" t="s">
        <v>1206</v>
      </c>
      <c r="B339" s="73" t="s">
        <v>1685</v>
      </c>
      <c r="C339" s="73" t="s">
        <v>1883</v>
      </c>
      <c r="D339" s="73" t="s">
        <v>1884</v>
      </c>
      <c r="E339" s="76">
        <v>92000</v>
      </c>
      <c r="F339" s="18">
        <v>0</v>
      </c>
      <c r="G339" s="76">
        <v>92000</v>
      </c>
      <c r="H339" s="18">
        <v>0</v>
      </c>
      <c r="I339" s="77">
        <f t="shared" si="8"/>
        <v>92000</v>
      </c>
    </row>
    <row r="340" spans="1:9" s="95" customFormat="1" ht="12.75">
      <c r="A340" s="73" t="s">
        <v>1206</v>
      </c>
      <c r="B340" s="73" t="s">
        <v>1685</v>
      </c>
      <c r="C340" s="73" t="s">
        <v>1885</v>
      </c>
      <c r="D340" s="73" t="s">
        <v>1886</v>
      </c>
      <c r="E340" s="76">
        <v>20731.49</v>
      </c>
      <c r="F340" s="18">
        <v>0</v>
      </c>
      <c r="G340" s="76">
        <v>20731.49</v>
      </c>
      <c r="H340" s="18">
        <v>0</v>
      </c>
      <c r="I340" s="77">
        <f t="shared" si="8"/>
        <v>20731.49</v>
      </c>
    </row>
    <row r="341" spans="1:9" s="95" customFormat="1" ht="12.75">
      <c r="A341" s="73" t="s">
        <v>1206</v>
      </c>
      <c r="B341" s="73" t="s">
        <v>1685</v>
      </c>
      <c r="C341" s="73" t="s">
        <v>1887</v>
      </c>
      <c r="D341" s="73" t="s">
        <v>1888</v>
      </c>
      <c r="E341" s="76">
        <v>28750</v>
      </c>
      <c r="F341" s="76">
        <v>20000</v>
      </c>
      <c r="G341" s="76">
        <v>8750</v>
      </c>
      <c r="H341" s="77">
        <v>8750</v>
      </c>
      <c r="I341" s="18">
        <v>0</v>
      </c>
    </row>
    <row r="342" spans="1:9" s="95" customFormat="1" ht="12.75">
      <c r="A342" s="73" t="s">
        <v>1206</v>
      </c>
      <c r="B342" s="73" t="s">
        <v>1685</v>
      </c>
      <c r="C342" s="73" t="s">
        <v>1889</v>
      </c>
      <c r="D342" s="73" t="s">
        <v>2833</v>
      </c>
      <c r="E342" s="76">
        <v>10490.31</v>
      </c>
      <c r="F342" s="18">
        <v>0</v>
      </c>
      <c r="G342" s="76">
        <v>10490.31</v>
      </c>
      <c r="H342" s="18">
        <v>0</v>
      </c>
      <c r="I342" s="77">
        <f t="shared" si="8"/>
        <v>10490.31</v>
      </c>
    </row>
    <row r="343" spans="1:9" s="95" customFormat="1" ht="12.75">
      <c r="A343" s="73" t="s">
        <v>1206</v>
      </c>
      <c r="B343" s="73" t="s">
        <v>1685</v>
      </c>
      <c r="C343" s="73" t="s">
        <v>1890</v>
      </c>
      <c r="D343" s="73" t="s">
        <v>1891</v>
      </c>
      <c r="E343" s="76">
        <v>4719.4</v>
      </c>
      <c r="F343" s="18">
        <v>0</v>
      </c>
      <c r="G343" s="76">
        <v>4719.4</v>
      </c>
      <c r="H343" s="18">
        <v>0</v>
      </c>
      <c r="I343" s="77">
        <f t="shared" si="8"/>
        <v>4719.4</v>
      </c>
    </row>
    <row r="344" spans="1:9" s="95" customFormat="1" ht="12.75">
      <c r="A344" s="73" t="s">
        <v>1206</v>
      </c>
      <c r="B344" s="73" t="s">
        <v>1685</v>
      </c>
      <c r="C344" s="73" t="s">
        <v>1892</v>
      </c>
      <c r="D344" s="73" t="s">
        <v>2482</v>
      </c>
      <c r="E344" s="76">
        <v>6</v>
      </c>
      <c r="F344" s="18">
        <v>0</v>
      </c>
      <c r="G344" s="76">
        <v>6</v>
      </c>
      <c r="H344" s="18">
        <v>0</v>
      </c>
      <c r="I344" s="77">
        <f t="shared" si="8"/>
        <v>6</v>
      </c>
    </row>
    <row r="345" spans="1:9" s="95" customFormat="1" ht="12.75">
      <c r="A345" s="73" t="s">
        <v>1206</v>
      </c>
      <c r="B345" s="73" t="s">
        <v>1685</v>
      </c>
      <c r="C345" s="73" t="s">
        <v>1893</v>
      </c>
      <c r="D345" s="73" t="s">
        <v>1894</v>
      </c>
      <c r="E345" s="76">
        <v>2000</v>
      </c>
      <c r="F345" s="18">
        <v>0</v>
      </c>
      <c r="G345" s="76">
        <v>2000</v>
      </c>
      <c r="H345" s="18">
        <v>0</v>
      </c>
      <c r="I345" s="77">
        <f t="shared" si="8"/>
        <v>2000</v>
      </c>
    </row>
    <row r="346" spans="1:9" s="95" customFormat="1" ht="12.75">
      <c r="A346" s="73" t="s">
        <v>1206</v>
      </c>
      <c r="B346" s="73" t="s">
        <v>1685</v>
      </c>
      <c r="C346" s="73" t="s">
        <v>1895</v>
      </c>
      <c r="D346" s="73" t="s">
        <v>1408</v>
      </c>
      <c r="E346" s="76">
        <v>99.19</v>
      </c>
      <c r="F346" s="18">
        <v>0</v>
      </c>
      <c r="G346" s="76">
        <v>99.19</v>
      </c>
      <c r="H346" s="18">
        <v>0</v>
      </c>
      <c r="I346" s="77">
        <f t="shared" si="8"/>
        <v>99.19</v>
      </c>
    </row>
    <row r="347" spans="1:9" s="95" customFormat="1" ht="12.75">
      <c r="A347" s="73" t="s">
        <v>1206</v>
      </c>
      <c r="B347" s="73" t="s">
        <v>1685</v>
      </c>
      <c r="C347" s="73" t="s">
        <v>1896</v>
      </c>
      <c r="D347" s="73" t="s">
        <v>1897</v>
      </c>
      <c r="E347" s="76">
        <v>697.4</v>
      </c>
      <c r="F347" s="18">
        <v>0</v>
      </c>
      <c r="G347" s="76">
        <v>697.4</v>
      </c>
      <c r="H347" s="18">
        <v>0</v>
      </c>
      <c r="I347" s="77">
        <f t="shared" si="8"/>
        <v>697.4</v>
      </c>
    </row>
    <row r="348" spans="1:9" s="95" customFormat="1" ht="12.75">
      <c r="A348" s="73" t="s">
        <v>1206</v>
      </c>
      <c r="B348" s="73" t="s">
        <v>1685</v>
      </c>
      <c r="C348" s="73" t="s">
        <v>1898</v>
      </c>
      <c r="D348" s="73" t="s">
        <v>1899</v>
      </c>
      <c r="E348" s="76">
        <v>20006.72</v>
      </c>
      <c r="F348" s="76">
        <v>20006.72</v>
      </c>
      <c r="G348" s="18">
        <v>0</v>
      </c>
      <c r="H348" s="18">
        <v>0</v>
      </c>
      <c r="I348" s="18">
        <v>0</v>
      </c>
    </row>
    <row r="349" spans="1:9" s="95" customFormat="1" ht="12.75">
      <c r="A349" s="73" t="s">
        <v>1206</v>
      </c>
      <c r="B349" s="73" t="s">
        <v>1685</v>
      </c>
      <c r="C349" s="73" t="s">
        <v>1900</v>
      </c>
      <c r="D349" s="73" t="s">
        <v>1901</v>
      </c>
      <c r="E349" s="76">
        <v>1650</v>
      </c>
      <c r="F349" s="18">
        <v>0</v>
      </c>
      <c r="G349" s="76">
        <v>1650</v>
      </c>
      <c r="H349" s="18">
        <v>0</v>
      </c>
      <c r="I349" s="77">
        <f t="shared" si="8"/>
        <v>1650</v>
      </c>
    </row>
    <row r="350" spans="1:9" s="95" customFormat="1" ht="12.75">
      <c r="A350" s="73" t="s">
        <v>1206</v>
      </c>
      <c r="B350" s="73" t="s">
        <v>1685</v>
      </c>
      <c r="C350" s="73" t="s">
        <v>1902</v>
      </c>
      <c r="D350" s="73" t="s">
        <v>1903</v>
      </c>
      <c r="E350" s="76">
        <v>63460.36</v>
      </c>
      <c r="F350" s="18">
        <v>0</v>
      </c>
      <c r="G350" s="76">
        <v>63460.36</v>
      </c>
      <c r="H350" s="77">
        <v>63460.36</v>
      </c>
      <c r="I350" s="18">
        <v>0</v>
      </c>
    </row>
    <row r="351" spans="1:9" s="95" customFormat="1" ht="12.75">
      <c r="A351" s="73" t="s">
        <v>1206</v>
      </c>
      <c r="B351" s="73" t="s">
        <v>1685</v>
      </c>
      <c r="C351" s="73" t="s">
        <v>1904</v>
      </c>
      <c r="D351" s="73" t="s">
        <v>1905</v>
      </c>
      <c r="E351" s="76">
        <v>80018.32</v>
      </c>
      <c r="F351" s="18">
        <v>0</v>
      </c>
      <c r="G351" s="76">
        <v>80018.32</v>
      </c>
      <c r="H351" s="18">
        <v>0</v>
      </c>
      <c r="I351" s="77">
        <f t="shared" si="8"/>
        <v>80018.32</v>
      </c>
    </row>
    <row r="352" spans="1:9" s="95" customFormat="1" ht="12.75">
      <c r="A352" s="73" t="s">
        <v>1206</v>
      </c>
      <c r="B352" s="73" t="s">
        <v>1685</v>
      </c>
      <c r="C352" s="73" t="s">
        <v>1906</v>
      </c>
      <c r="D352" s="73" t="s">
        <v>1907</v>
      </c>
      <c r="E352" s="76">
        <v>5200</v>
      </c>
      <c r="F352" s="76">
        <v>5200</v>
      </c>
      <c r="G352" s="18">
        <v>0</v>
      </c>
      <c r="H352" s="18">
        <v>0</v>
      </c>
      <c r="I352" s="18">
        <v>0</v>
      </c>
    </row>
    <row r="353" spans="1:9" s="95" customFormat="1" ht="12.75">
      <c r="A353" s="73" t="s">
        <v>1206</v>
      </c>
      <c r="B353" s="73" t="s">
        <v>1685</v>
      </c>
      <c r="C353" s="73" t="s">
        <v>1908</v>
      </c>
      <c r="D353" s="73" t="s">
        <v>1909</v>
      </c>
      <c r="E353" s="76">
        <v>7772.5999999999985</v>
      </c>
      <c r="F353" s="76">
        <v>7772.5999999999985</v>
      </c>
      <c r="G353" s="18">
        <v>0</v>
      </c>
      <c r="H353" s="18">
        <v>0</v>
      </c>
      <c r="I353" s="18">
        <v>0</v>
      </c>
    </row>
    <row r="354" spans="1:9" s="95" customFormat="1" ht="12.75">
      <c r="A354" s="73" t="s">
        <v>1206</v>
      </c>
      <c r="B354" s="73" t="s">
        <v>1685</v>
      </c>
      <c r="C354" s="73" t="s">
        <v>1910</v>
      </c>
      <c r="D354" s="73" t="s">
        <v>1911</v>
      </c>
      <c r="E354" s="76">
        <v>14850.58</v>
      </c>
      <c r="F354" s="18">
        <v>0</v>
      </c>
      <c r="G354" s="76">
        <v>14850.58</v>
      </c>
      <c r="H354" s="18">
        <v>0</v>
      </c>
      <c r="I354" s="77">
        <f t="shared" si="8"/>
        <v>14850.58</v>
      </c>
    </row>
    <row r="355" spans="1:9" s="95" customFormat="1" ht="12.75">
      <c r="A355" s="73" t="s">
        <v>1206</v>
      </c>
      <c r="B355" s="73" t="s">
        <v>1685</v>
      </c>
      <c r="C355" s="73" t="s">
        <v>1912</v>
      </c>
      <c r="D355" s="73" t="s">
        <v>1913</v>
      </c>
      <c r="E355" s="76">
        <v>2.1</v>
      </c>
      <c r="F355" s="18">
        <v>0</v>
      </c>
      <c r="G355" s="76">
        <v>2.1</v>
      </c>
      <c r="H355" s="18">
        <v>0</v>
      </c>
      <c r="I355" s="77">
        <f t="shared" si="8"/>
        <v>2.1</v>
      </c>
    </row>
    <row r="356" spans="1:9" s="95" customFormat="1" ht="12.75">
      <c r="A356" s="73" t="s">
        <v>1206</v>
      </c>
      <c r="B356" s="73" t="s">
        <v>1685</v>
      </c>
      <c r="C356" s="73" t="s">
        <v>1914</v>
      </c>
      <c r="D356" s="73" t="s">
        <v>1915</v>
      </c>
      <c r="E356" s="76">
        <v>6247</v>
      </c>
      <c r="F356" s="18">
        <v>0</v>
      </c>
      <c r="G356" s="76">
        <v>6247</v>
      </c>
      <c r="H356" s="18">
        <v>0</v>
      </c>
      <c r="I356" s="77">
        <f t="shared" si="8"/>
        <v>6247</v>
      </c>
    </row>
    <row r="357" spans="1:9" s="95" customFormat="1" ht="12.75">
      <c r="A357" s="73" t="s">
        <v>1206</v>
      </c>
      <c r="B357" s="73" t="s">
        <v>1685</v>
      </c>
      <c r="C357" s="73" t="s">
        <v>1916</v>
      </c>
      <c r="D357" s="73" t="s">
        <v>1917</v>
      </c>
      <c r="E357" s="76">
        <v>23950.8</v>
      </c>
      <c r="F357" s="18">
        <v>0</v>
      </c>
      <c r="G357" s="76">
        <v>23950.8</v>
      </c>
      <c r="H357" s="18">
        <v>0</v>
      </c>
      <c r="I357" s="77">
        <f t="shared" si="8"/>
        <v>23950.8</v>
      </c>
    </row>
    <row r="358" spans="1:9" s="95" customFormat="1" ht="12.75">
      <c r="A358" s="73" t="s">
        <v>1206</v>
      </c>
      <c r="B358" s="73" t="s">
        <v>1685</v>
      </c>
      <c r="C358" s="73" t="s">
        <v>1918</v>
      </c>
      <c r="D358" s="73" t="s">
        <v>1919</v>
      </c>
      <c r="E358" s="76">
        <v>5000</v>
      </c>
      <c r="F358" s="18">
        <v>0</v>
      </c>
      <c r="G358" s="76">
        <v>5000</v>
      </c>
      <c r="H358" s="18">
        <v>0</v>
      </c>
      <c r="I358" s="77">
        <f t="shared" si="8"/>
        <v>5000</v>
      </c>
    </row>
    <row r="359" spans="1:9" s="95" customFormat="1" ht="12.75">
      <c r="A359" s="73" t="s">
        <v>1206</v>
      </c>
      <c r="B359" s="73" t="s">
        <v>1685</v>
      </c>
      <c r="C359" s="73" t="s">
        <v>1920</v>
      </c>
      <c r="D359" s="73" t="s">
        <v>1921</v>
      </c>
      <c r="E359" s="76">
        <v>3619.24</v>
      </c>
      <c r="F359" s="18">
        <v>0</v>
      </c>
      <c r="G359" s="76">
        <v>3619.24</v>
      </c>
      <c r="H359" s="18">
        <v>0</v>
      </c>
      <c r="I359" s="77">
        <f t="shared" si="8"/>
        <v>3619.24</v>
      </c>
    </row>
    <row r="360" spans="1:9" s="95" customFormat="1" ht="12.75">
      <c r="A360" s="73" t="s">
        <v>1206</v>
      </c>
      <c r="B360" s="73" t="s">
        <v>1685</v>
      </c>
      <c r="C360" s="73" t="s">
        <v>1922</v>
      </c>
      <c r="D360" s="73" t="s">
        <v>1923</v>
      </c>
      <c r="E360" s="76">
        <v>203</v>
      </c>
      <c r="F360" s="18">
        <v>0</v>
      </c>
      <c r="G360" s="76">
        <v>203</v>
      </c>
      <c r="H360" s="18">
        <v>0</v>
      </c>
      <c r="I360" s="77">
        <f t="shared" si="8"/>
        <v>203</v>
      </c>
    </row>
    <row r="361" spans="1:9" s="95" customFormat="1" ht="12.75">
      <c r="A361" s="73" t="s">
        <v>1206</v>
      </c>
      <c r="B361" s="73" t="s">
        <v>1685</v>
      </c>
      <c r="C361" s="73" t="s">
        <v>1924</v>
      </c>
      <c r="D361" s="73" t="s">
        <v>1925</v>
      </c>
      <c r="E361" s="76">
        <v>4491.95</v>
      </c>
      <c r="F361" s="18">
        <v>0</v>
      </c>
      <c r="G361" s="76">
        <v>4491.95</v>
      </c>
      <c r="H361" s="18">
        <v>0</v>
      </c>
      <c r="I361" s="77">
        <f t="shared" si="8"/>
        <v>4491.95</v>
      </c>
    </row>
    <row r="362" spans="1:9" s="95" customFormat="1" ht="12.75">
      <c r="A362" s="73" t="s">
        <v>1206</v>
      </c>
      <c r="B362" s="73" t="s">
        <v>1685</v>
      </c>
      <c r="C362" s="73" t="s">
        <v>1926</v>
      </c>
      <c r="D362" s="73" t="s">
        <v>1927</v>
      </c>
      <c r="E362" s="76">
        <v>11846.099999999999</v>
      </c>
      <c r="F362" s="76">
        <v>11846.099999999999</v>
      </c>
      <c r="G362" s="18">
        <v>0</v>
      </c>
      <c r="H362" s="18">
        <v>0</v>
      </c>
      <c r="I362" s="18">
        <v>0</v>
      </c>
    </row>
    <row r="363" spans="1:9" s="95" customFormat="1" ht="12.75">
      <c r="A363" s="73" t="s">
        <v>1206</v>
      </c>
      <c r="B363" s="73" t="s">
        <v>1685</v>
      </c>
      <c r="C363" s="73" t="s">
        <v>1928</v>
      </c>
      <c r="D363" s="73" t="s">
        <v>1929</v>
      </c>
      <c r="E363" s="76">
        <v>11500</v>
      </c>
      <c r="F363" s="18">
        <v>0</v>
      </c>
      <c r="G363" s="76">
        <v>11500</v>
      </c>
      <c r="H363" s="18">
        <v>0</v>
      </c>
      <c r="I363" s="77">
        <f t="shared" si="8"/>
        <v>11500</v>
      </c>
    </row>
    <row r="364" spans="1:9" s="95" customFormat="1" ht="12.75">
      <c r="A364" s="73" t="s">
        <v>1206</v>
      </c>
      <c r="B364" s="73" t="s">
        <v>1685</v>
      </c>
      <c r="C364" s="73" t="s">
        <v>1930</v>
      </c>
      <c r="D364" s="73" t="s">
        <v>1931</v>
      </c>
      <c r="E364" s="76">
        <v>0.03</v>
      </c>
      <c r="F364" s="18">
        <v>0</v>
      </c>
      <c r="G364" s="76">
        <v>0.03</v>
      </c>
      <c r="H364" s="18">
        <v>0</v>
      </c>
      <c r="I364" s="77">
        <f t="shared" si="8"/>
        <v>0.03</v>
      </c>
    </row>
    <row r="365" spans="1:9" s="95" customFormat="1" ht="12.75">
      <c r="A365" s="73" t="s">
        <v>1206</v>
      </c>
      <c r="B365" s="73" t="s">
        <v>1685</v>
      </c>
      <c r="C365" s="73" t="s">
        <v>1932</v>
      </c>
      <c r="D365" s="73" t="s">
        <v>1933</v>
      </c>
      <c r="E365" s="76">
        <v>6921.16</v>
      </c>
      <c r="F365" s="18">
        <v>0</v>
      </c>
      <c r="G365" s="76">
        <v>6921.16</v>
      </c>
      <c r="H365" s="18">
        <v>0</v>
      </c>
      <c r="I365" s="77">
        <f t="shared" si="8"/>
        <v>6921.16</v>
      </c>
    </row>
    <row r="366" spans="1:9" s="95" customFormat="1" ht="12.75">
      <c r="A366" s="73" t="s">
        <v>1206</v>
      </c>
      <c r="B366" s="73" t="s">
        <v>1685</v>
      </c>
      <c r="C366" s="73" t="s">
        <v>1934</v>
      </c>
      <c r="D366" s="73" t="s">
        <v>1935</v>
      </c>
      <c r="E366" s="76">
        <v>64601.25</v>
      </c>
      <c r="F366" s="18">
        <v>0</v>
      </c>
      <c r="G366" s="76">
        <v>64601.25</v>
      </c>
      <c r="H366" s="18">
        <v>0</v>
      </c>
      <c r="I366" s="77">
        <f t="shared" si="8"/>
        <v>64601.25</v>
      </c>
    </row>
    <row r="367" spans="1:9" s="95" customFormat="1" ht="12.75">
      <c r="A367" s="73" t="s">
        <v>1206</v>
      </c>
      <c r="B367" s="73" t="s">
        <v>1685</v>
      </c>
      <c r="C367" s="73" t="s">
        <v>1936</v>
      </c>
      <c r="D367" s="73" t="s">
        <v>1937</v>
      </c>
      <c r="E367" s="76">
        <v>27121.6</v>
      </c>
      <c r="F367" s="18">
        <v>0</v>
      </c>
      <c r="G367" s="76">
        <v>27121.6</v>
      </c>
      <c r="H367" s="18">
        <v>0</v>
      </c>
      <c r="I367" s="77">
        <f t="shared" si="8"/>
        <v>27121.6</v>
      </c>
    </row>
    <row r="368" spans="1:9" s="95" customFormat="1" ht="12.75">
      <c r="A368" s="73" t="s">
        <v>1206</v>
      </c>
      <c r="B368" s="73" t="s">
        <v>1685</v>
      </c>
      <c r="C368" s="73" t="s">
        <v>1938</v>
      </c>
      <c r="D368" s="73" t="s">
        <v>1939</v>
      </c>
      <c r="E368" s="76">
        <v>16157.4</v>
      </c>
      <c r="F368" s="18">
        <v>0</v>
      </c>
      <c r="G368" s="76">
        <v>16157.4</v>
      </c>
      <c r="H368" s="18">
        <v>0</v>
      </c>
      <c r="I368" s="77">
        <f aca="true" t="shared" si="9" ref="I368:I431">+G368-H368</f>
        <v>16157.4</v>
      </c>
    </row>
    <row r="369" spans="1:9" s="95" customFormat="1" ht="12.75">
      <c r="A369" s="73" t="s">
        <v>1206</v>
      </c>
      <c r="B369" s="73" t="s">
        <v>1685</v>
      </c>
      <c r="C369" s="73" t="s">
        <v>1940</v>
      </c>
      <c r="D369" s="73" t="s">
        <v>1941</v>
      </c>
      <c r="E369" s="76">
        <v>287196.1</v>
      </c>
      <c r="F369" s="76">
        <v>43000</v>
      </c>
      <c r="G369" s="76">
        <v>244196.09999999998</v>
      </c>
      <c r="H369" s="77">
        <v>244196.1</v>
      </c>
      <c r="I369" s="18">
        <v>0</v>
      </c>
    </row>
    <row r="370" spans="1:9" s="95" customFormat="1" ht="12.75">
      <c r="A370" s="73" t="s">
        <v>1206</v>
      </c>
      <c r="B370" s="73" t="s">
        <v>1685</v>
      </c>
      <c r="C370" s="73" t="s">
        <v>1942</v>
      </c>
      <c r="D370" s="73" t="s">
        <v>1943</v>
      </c>
      <c r="E370" s="76">
        <v>2000</v>
      </c>
      <c r="F370" s="18">
        <v>0</v>
      </c>
      <c r="G370" s="76">
        <v>2000</v>
      </c>
      <c r="H370" s="18">
        <v>0</v>
      </c>
      <c r="I370" s="77">
        <f t="shared" si="9"/>
        <v>2000</v>
      </c>
    </row>
    <row r="371" spans="1:9" s="95" customFormat="1" ht="12.75">
      <c r="A371" s="73" t="s">
        <v>1206</v>
      </c>
      <c r="B371" s="73" t="s">
        <v>1685</v>
      </c>
      <c r="C371" s="73" t="s">
        <v>1944</v>
      </c>
      <c r="D371" s="73" t="s">
        <v>1945</v>
      </c>
      <c r="E371" s="76">
        <v>116.96</v>
      </c>
      <c r="F371" s="18">
        <v>0</v>
      </c>
      <c r="G371" s="76">
        <v>116.96</v>
      </c>
      <c r="H371" s="18">
        <v>0</v>
      </c>
      <c r="I371" s="77">
        <f t="shared" si="9"/>
        <v>116.96</v>
      </c>
    </row>
    <row r="372" spans="1:9" s="95" customFormat="1" ht="12.75">
      <c r="A372" s="73" t="s">
        <v>1206</v>
      </c>
      <c r="B372" s="73" t="s">
        <v>1685</v>
      </c>
      <c r="C372" s="73" t="s">
        <v>1946</v>
      </c>
      <c r="D372" s="73" t="s">
        <v>1947</v>
      </c>
      <c r="E372" s="76">
        <v>375105.9</v>
      </c>
      <c r="F372" s="76">
        <v>32296.45</v>
      </c>
      <c r="G372" s="76">
        <v>342809.45</v>
      </c>
      <c r="H372" s="77">
        <v>184000</v>
      </c>
      <c r="I372" s="77">
        <f t="shared" si="9"/>
        <v>158809.45</v>
      </c>
    </row>
    <row r="373" spans="1:9" s="95" customFormat="1" ht="12.75">
      <c r="A373" s="73" t="s">
        <v>1206</v>
      </c>
      <c r="B373" s="73" t="s">
        <v>1685</v>
      </c>
      <c r="C373" s="73" t="s">
        <v>1948</v>
      </c>
      <c r="D373" s="73" t="s">
        <v>1949</v>
      </c>
      <c r="E373" s="76">
        <v>600</v>
      </c>
      <c r="F373" s="18">
        <v>0</v>
      </c>
      <c r="G373" s="76">
        <v>600</v>
      </c>
      <c r="H373" s="18">
        <v>0</v>
      </c>
      <c r="I373" s="77">
        <f t="shared" si="9"/>
        <v>600</v>
      </c>
    </row>
    <row r="374" spans="1:9" s="95" customFormat="1" ht="12.75">
      <c r="A374" s="73" t="s">
        <v>1206</v>
      </c>
      <c r="B374" s="73" t="s">
        <v>1685</v>
      </c>
      <c r="C374" s="73" t="s">
        <v>1950</v>
      </c>
      <c r="D374" s="73" t="s">
        <v>1951</v>
      </c>
      <c r="E374" s="76">
        <v>3174</v>
      </c>
      <c r="F374" s="18">
        <v>0</v>
      </c>
      <c r="G374" s="76">
        <v>3174</v>
      </c>
      <c r="H374" s="18">
        <v>0</v>
      </c>
      <c r="I374" s="77">
        <f t="shared" si="9"/>
        <v>3174</v>
      </c>
    </row>
    <row r="375" spans="1:9" s="95" customFormat="1" ht="12.75">
      <c r="A375" s="73" t="s">
        <v>1206</v>
      </c>
      <c r="B375" s="73" t="s">
        <v>1685</v>
      </c>
      <c r="C375" s="73" t="s">
        <v>1952</v>
      </c>
      <c r="D375" s="73" t="s">
        <v>1953</v>
      </c>
      <c r="E375" s="76">
        <v>39687.59</v>
      </c>
      <c r="F375" s="18">
        <v>0</v>
      </c>
      <c r="G375" s="76">
        <v>39687.59</v>
      </c>
      <c r="H375" s="18">
        <v>0</v>
      </c>
      <c r="I375" s="77">
        <f t="shared" si="9"/>
        <v>39687.59</v>
      </c>
    </row>
    <row r="376" spans="1:9" s="95" customFormat="1" ht="12.75">
      <c r="A376" s="73" t="s">
        <v>1206</v>
      </c>
      <c r="B376" s="73" t="s">
        <v>1685</v>
      </c>
      <c r="C376" s="73" t="s">
        <v>1954</v>
      </c>
      <c r="D376" s="73" t="s">
        <v>1955</v>
      </c>
      <c r="E376" s="76">
        <v>6900</v>
      </c>
      <c r="F376" s="18">
        <v>0</v>
      </c>
      <c r="G376" s="76">
        <v>6900</v>
      </c>
      <c r="H376" s="18">
        <v>0</v>
      </c>
      <c r="I376" s="77">
        <f t="shared" si="9"/>
        <v>6900</v>
      </c>
    </row>
    <row r="377" spans="1:9" s="95" customFormat="1" ht="12.75">
      <c r="A377" s="73" t="s">
        <v>1206</v>
      </c>
      <c r="B377" s="73" t="s">
        <v>1685</v>
      </c>
      <c r="C377" s="73" t="s">
        <v>1956</v>
      </c>
      <c r="D377" s="73" t="s">
        <v>1957</v>
      </c>
      <c r="E377" s="76">
        <v>10000</v>
      </c>
      <c r="F377" s="18">
        <v>0</v>
      </c>
      <c r="G377" s="76">
        <v>10000</v>
      </c>
      <c r="H377" s="18">
        <v>0</v>
      </c>
      <c r="I377" s="77">
        <f t="shared" si="9"/>
        <v>10000</v>
      </c>
    </row>
    <row r="378" spans="1:9" s="95" customFormat="1" ht="12.75">
      <c r="A378" s="73" t="s">
        <v>1206</v>
      </c>
      <c r="B378" s="73" t="s">
        <v>1685</v>
      </c>
      <c r="C378" s="73" t="s">
        <v>1958</v>
      </c>
      <c r="D378" s="73" t="s">
        <v>1959</v>
      </c>
      <c r="E378" s="76">
        <v>5037</v>
      </c>
      <c r="F378" s="18">
        <v>0</v>
      </c>
      <c r="G378" s="76">
        <v>5037</v>
      </c>
      <c r="H378" s="18">
        <v>0</v>
      </c>
      <c r="I378" s="77">
        <f t="shared" si="9"/>
        <v>5037</v>
      </c>
    </row>
    <row r="379" spans="1:9" s="95" customFormat="1" ht="12.75">
      <c r="A379" s="73" t="s">
        <v>1206</v>
      </c>
      <c r="B379" s="73" t="s">
        <v>1685</v>
      </c>
      <c r="C379" s="73" t="s">
        <v>1960</v>
      </c>
      <c r="D379" s="73" t="s">
        <v>1961</v>
      </c>
      <c r="E379" s="76">
        <v>5558.27</v>
      </c>
      <c r="F379" s="18">
        <v>0</v>
      </c>
      <c r="G379" s="76">
        <v>5558.27</v>
      </c>
      <c r="H379" s="18">
        <v>0</v>
      </c>
      <c r="I379" s="77">
        <f t="shared" si="9"/>
        <v>5558.27</v>
      </c>
    </row>
    <row r="380" spans="1:9" s="95" customFormat="1" ht="12.75">
      <c r="A380" s="73" t="s">
        <v>1206</v>
      </c>
      <c r="B380" s="73" t="s">
        <v>1685</v>
      </c>
      <c r="C380" s="73" t="s">
        <v>1962</v>
      </c>
      <c r="D380" s="73" t="s">
        <v>1963</v>
      </c>
      <c r="E380" s="76">
        <v>30788.96</v>
      </c>
      <c r="F380" s="18">
        <v>0</v>
      </c>
      <c r="G380" s="76">
        <v>30788.96</v>
      </c>
      <c r="H380" s="18">
        <v>0</v>
      </c>
      <c r="I380" s="77">
        <f t="shared" si="9"/>
        <v>30788.96</v>
      </c>
    </row>
    <row r="381" spans="1:9" s="95" customFormat="1" ht="12.75">
      <c r="A381" s="73" t="s">
        <v>1206</v>
      </c>
      <c r="B381" s="73" t="s">
        <v>1685</v>
      </c>
      <c r="C381" s="73" t="s">
        <v>1964</v>
      </c>
      <c r="D381" s="73" t="s">
        <v>1965</v>
      </c>
      <c r="E381" s="76">
        <v>24150</v>
      </c>
      <c r="F381" s="18">
        <v>0</v>
      </c>
      <c r="G381" s="76">
        <v>24150</v>
      </c>
      <c r="H381" s="18">
        <v>0</v>
      </c>
      <c r="I381" s="77">
        <f t="shared" si="9"/>
        <v>24150</v>
      </c>
    </row>
    <row r="382" spans="1:9" s="95" customFormat="1" ht="12.75">
      <c r="A382" s="73" t="s">
        <v>1206</v>
      </c>
      <c r="B382" s="73" t="s">
        <v>1685</v>
      </c>
      <c r="C382" s="73" t="s">
        <v>1966</v>
      </c>
      <c r="D382" s="73" t="s">
        <v>1967</v>
      </c>
      <c r="E382" s="76">
        <v>9619.99</v>
      </c>
      <c r="F382" s="18">
        <v>0</v>
      </c>
      <c r="G382" s="76">
        <v>9619.99</v>
      </c>
      <c r="H382" s="18">
        <v>0</v>
      </c>
      <c r="I382" s="77">
        <f t="shared" si="9"/>
        <v>9619.99</v>
      </c>
    </row>
    <row r="383" spans="1:9" s="95" customFormat="1" ht="12.75">
      <c r="A383" s="73" t="s">
        <v>1206</v>
      </c>
      <c r="B383" s="73" t="s">
        <v>1685</v>
      </c>
      <c r="C383" s="73" t="s">
        <v>1968</v>
      </c>
      <c r="D383" s="73" t="s">
        <v>1969</v>
      </c>
      <c r="E383" s="76">
        <v>11112.93</v>
      </c>
      <c r="F383" s="18">
        <v>0</v>
      </c>
      <c r="G383" s="76">
        <v>11112.93</v>
      </c>
      <c r="H383" s="18">
        <v>0</v>
      </c>
      <c r="I383" s="77">
        <f t="shared" si="9"/>
        <v>11112.93</v>
      </c>
    </row>
    <row r="384" spans="1:9" s="95" customFormat="1" ht="12.75">
      <c r="A384" s="73" t="s">
        <v>1206</v>
      </c>
      <c r="B384" s="73" t="s">
        <v>1685</v>
      </c>
      <c r="C384" s="73" t="s">
        <v>1970</v>
      </c>
      <c r="D384" s="73" t="s">
        <v>1971</v>
      </c>
      <c r="E384" s="76">
        <v>0.5</v>
      </c>
      <c r="F384" s="18">
        <v>0</v>
      </c>
      <c r="G384" s="76">
        <v>0.5</v>
      </c>
      <c r="H384" s="18">
        <v>0</v>
      </c>
      <c r="I384" s="77">
        <f t="shared" si="9"/>
        <v>0.5</v>
      </c>
    </row>
    <row r="385" spans="1:9" s="95" customFormat="1" ht="12.75">
      <c r="A385" s="73" t="s">
        <v>1206</v>
      </c>
      <c r="B385" s="73" t="s">
        <v>1685</v>
      </c>
      <c r="C385" s="73" t="s">
        <v>1972</v>
      </c>
      <c r="D385" s="73" t="s">
        <v>1973</v>
      </c>
      <c r="E385" s="76">
        <v>21000</v>
      </c>
      <c r="F385" s="18">
        <v>0</v>
      </c>
      <c r="G385" s="76">
        <v>21000</v>
      </c>
      <c r="H385" s="18">
        <v>0</v>
      </c>
      <c r="I385" s="77">
        <f t="shared" si="9"/>
        <v>21000</v>
      </c>
    </row>
    <row r="386" spans="1:9" s="95" customFormat="1" ht="12.75">
      <c r="A386" s="73" t="s">
        <v>1206</v>
      </c>
      <c r="B386" s="73" t="s">
        <v>1685</v>
      </c>
      <c r="C386" s="73" t="s">
        <v>1974</v>
      </c>
      <c r="D386" s="73" t="s">
        <v>1975</v>
      </c>
      <c r="E386" s="76">
        <v>9660</v>
      </c>
      <c r="F386" s="18">
        <v>0</v>
      </c>
      <c r="G386" s="76">
        <v>9660</v>
      </c>
      <c r="H386" s="18">
        <v>0</v>
      </c>
      <c r="I386" s="77">
        <f t="shared" si="9"/>
        <v>9660</v>
      </c>
    </row>
    <row r="387" spans="1:9" s="95" customFormat="1" ht="12.75">
      <c r="A387" s="73" t="s">
        <v>1206</v>
      </c>
      <c r="B387" s="73" t="s">
        <v>1685</v>
      </c>
      <c r="C387" s="73" t="s">
        <v>1976</v>
      </c>
      <c r="D387" s="73" t="s">
        <v>1977</v>
      </c>
      <c r="E387" s="76">
        <v>91.91</v>
      </c>
      <c r="F387" s="18">
        <v>0</v>
      </c>
      <c r="G387" s="76">
        <v>91.91</v>
      </c>
      <c r="H387" s="18">
        <v>0</v>
      </c>
      <c r="I387" s="77">
        <f t="shared" si="9"/>
        <v>91.91</v>
      </c>
    </row>
    <row r="388" spans="1:9" s="95" customFormat="1" ht="12.75">
      <c r="A388" s="73" t="s">
        <v>1206</v>
      </c>
      <c r="B388" s="73" t="s">
        <v>1685</v>
      </c>
      <c r="C388" s="73" t="s">
        <v>1978</v>
      </c>
      <c r="D388" s="73" t="s">
        <v>1979</v>
      </c>
      <c r="E388" s="76">
        <v>2611.5</v>
      </c>
      <c r="F388" s="18">
        <v>0</v>
      </c>
      <c r="G388" s="76">
        <v>2611.5</v>
      </c>
      <c r="H388" s="18">
        <v>0</v>
      </c>
      <c r="I388" s="77">
        <f t="shared" si="9"/>
        <v>2611.5</v>
      </c>
    </row>
    <row r="389" spans="1:9" s="95" customFormat="1" ht="12.75">
      <c r="A389" s="73" t="s">
        <v>1206</v>
      </c>
      <c r="B389" s="73" t="s">
        <v>1685</v>
      </c>
      <c r="C389" s="73" t="s">
        <v>1980</v>
      </c>
      <c r="D389" s="73" t="s">
        <v>1981</v>
      </c>
      <c r="E389" s="76">
        <v>40150.3</v>
      </c>
      <c r="F389" s="18">
        <v>0</v>
      </c>
      <c r="G389" s="76">
        <v>40150.3</v>
      </c>
      <c r="H389" s="18">
        <v>0</v>
      </c>
      <c r="I389" s="77">
        <f t="shared" si="9"/>
        <v>40150.3</v>
      </c>
    </row>
    <row r="390" spans="1:9" s="95" customFormat="1" ht="12.75">
      <c r="A390" s="73" t="s">
        <v>1206</v>
      </c>
      <c r="B390" s="73" t="s">
        <v>1685</v>
      </c>
      <c r="C390" s="73" t="s">
        <v>1982</v>
      </c>
      <c r="D390" s="73" t="s">
        <v>3739</v>
      </c>
      <c r="E390" s="76">
        <v>20587.52</v>
      </c>
      <c r="F390" s="76">
        <v>20522.02</v>
      </c>
      <c r="G390" s="76">
        <v>65.5</v>
      </c>
      <c r="H390" s="18">
        <v>0</v>
      </c>
      <c r="I390" s="77">
        <f t="shared" si="9"/>
        <v>65.5</v>
      </c>
    </row>
    <row r="391" spans="1:9" s="95" customFormat="1" ht="12.75">
      <c r="A391" s="73" t="s">
        <v>1206</v>
      </c>
      <c r="B391" s="73" t="s">
        <v>1685</v>
      </c>
      <c r="C391" s="73" t="s">
        <v>1983</v>
      </c>
      <c r="D391" s="73" t="s">
        <v>1984</v>
      </c>
      <c r="E391" s="76">
        <v>34.08</v>
      </c>
      <c r="F391" s="18">
        <v>0</v>
      </c>
      <c r="G391" s="76">
        <v>34.08</v>
      </c>
      <c r="H391" s="18">
        <v>0</v>
      </c>
      <c r="I391" s="77">
        <f t="shared" si="9"/>
        <v>34.08</v>
      </c>
    </row>
    <row r="392" spans="1:9" s="95" customFormat="1" ht="12.75">
      <c r="A392" s="73" t="s">
        <v>1206</v>
      </c>
      <c r="B392" s="73" t="s">
        <v>1685</v>
      </c>
      <c r="C392" s="73" t="s">
        <v>1985</v>
      </c>
      <c r="D392" s="73" t="s">
        <v>1986</v>
      </c>
      <c r="E392" s="76">
        <v>493</v>
      </c>
      <c r="F392" s="18">
        <v>0</v>
      </c>
      <c r="G392" s="76">
        <v>493</v>
      </c>
      <c r="H392" s="18">
        <v>0</v>
      </c>
      <c r="I392" s="77">
        <f t="shared" si="9"/>
        <v>493</v>
      </c>
    </row>
    <row r="393" spans="1:9" s="95" customFormat="1" ht="12.75">
      <c r="A393" s="73" t="s">
        <v>1206</v>
      </c>
      <c r="B393" s="73" t="s">
        <v>1685</v>
      </c>
      <c r="C393" s="73" t="s">
        <v>1987</v>
      </c>
      <c r="D393" s="73" t="s">
        <v>2064</v>
      </c>
      <c r="E393" s="76">
        <v>82.59</v>
      </c>
      <c r="F393" s="18">
        <v>0</v>
      </c>
      <c r="G393" s="76">
        <v>82.59</v>
      </c>
      <c r="H393" s="18">
        <v>0</v>
      </c>
      <c r="I393" s="77">
        <f t="shared" si="9"/>
        <v>82.59</v>
      </c>
    </row>
    <row r="394" spans="1:9" s="95" customFormat="1" ht="12.75">
      <c r="A394" s="73" t="s">
        <v>1206</v>
      </c>
      <c r="B394" s="73" t="s">
        <v>1685</v>
      </c>
      <c r="C394" s="73" t="s">
        <v>2065</v>
      </c>
      <c r="D394" s="73" t="s">
        <v>2066</v>
      </c>
      <c r="E394" s="76">
        <v>5374.8</v>
      </c>
      <c r="F394" s="18">
        <v>0</v>
      </c>
      <c r="G394" s="76">
        <v>5374.8</v>
      </c>
      <c r="H394" s="18">
        <v>0</v>
      </c>
      <c r="I394" s="77">
        <f t="shared" si="9"/>
        <v>5374.8</v>
      </c>
    </row>
    <row r="395" spans="1:9" s="95" customFormat="1" ht="12.75">
      <c r="A395" s="73" t="s">
        <v>1206</v>
      </c>
      <c r="B395" s="73" t="s">
        <v>1685</v>
      </c>
      <c r="C395" s="73" t="s">
        <v>2067</v>
      </c>
      <c r="D395" s="73" t="s">
        <v>2881</v>
      </c>
      <c r="E395" s="76">
        <v>29850</v>
      </c>
      <c r="F395" s="76">
        <v>29850</v>
      </c>
      <c r="G395" s="18">
        <v>0</v>
      </c>
      <c r="H395" s="18">
        <v>0</v>
      </c>
      <c r="I395" s="18">
        <v>0</v>
      </c>
    </row>
    <row r="396" spans="1:9" s="95" customFormat="1" ht="12.75">
      <c r="A396" s="73" t="s">
        <v>1206</v>
      </c>
      <c r="B396" s="73" t="s">
        <v>1685</v>
      </c>
      <c r="C396" s="73" t="s">
        <v>2068</v>
      </c>
      <c r="D396" s="73" t="s">
        <v>2069</v>
      </c>
      <c r="E396" s="76">
        <v>3212.55</v>
      </c>
      <c r="F396" s="18">
        <v>0</v>
      </c>
      <c r="G396" s="76">
        <v>3212.55</v>
      </c>
      <c r="H396" s="18">
        <v>0</v>
      </c>
      <c r="I396" s="77">
        <f t="shared" si="9"/>
        <v>3212.55</v>
      </c>
    </row>
    <row r="397" spans="1:9" s="95" customFormat="1" ht="12.75">
      <c r="A397" s="73" t="s">
        <v>1206</v>
      </c>
      <c r="B397" s="73" t="s">
        <v>1685</v>
      </c>
      <c r="C397" s="73" t="s">
        <v>2070</v>
      </c>
      <c r="D397" s="73" t="s">
        <v>2071</v>
      </c>
      <c r="E397" s="76">
        <v>251.98</v>
      </c>
      <c r="F397" s="18">
        <v>0</v>
      </c>
      <c r="G397" s="76">
        <v>251.98</v>
      </c>
      <c r="H397" s="18">
        <v>0</v>
      </c>
      <c r="I397" s="77">
        <f t="shared" si="9"/>
        <v>251.98</v>
      </c>
    </row>
    <row r="398" spans="1:9" s="95" customFormat="1" ht="12.75">
      <c r="A398" s="73" t="s">
        <v>1206</v>
      </c>
      <c r="B398" s="73" t="s">
        <v>1685</v>
      </c>
      <c r="C398" s="73" t="s">
        <v>2072</v>
      </c>
      <c r="D398" s="73" t="s">
        <v>2073</v>
      </c>
      <c r="E398" s="76">
        <v>976.62</v>
      </c>
      <c r="F398" s="18">
        <v>0</v>
      </c>
      <c r="G398" s="76">
        <v>976.62</v>
      </c>
      <c r="H398" s="18">
        <v>0</v>
      </c>
      <c r="I398" s="77">
        <f t="shared" si="9"/>
        <v>976.62</v>
      </c>
    </row>
    <row r="399" spans="1:9" s="95" customFormat="1" ht="12.75">
      <c r="A399" s="73" t="s">
        <v>1206</v>
      </c>
      <c r="B399" s="73" t="s">
        <v>1685</v>
      </c>
      <c r="C399" s="73" t="s">
        <v>2074</v>
      </c>
      <c r="D399" s="73" t="s">
        <v>2075</v>
      </c>
      <c r="E399" s="76">
        <v>31050</v>
      </c>
      <c r="F399" s="18">
        <v>0</v>
      </c>
      <c r="G399" s="76">
        <v>31050</v>
      </c>
      <c r="H399" s="18">
        <v>0</v>
      </c>
      <c r="I399" s="77">
        <f t="shared" si="9"/>
        <v>31050</v>
      </c>
    </row>
    <row r="400" spans="1:9" s="95" customFormat="1" ht="12.75">
      <c r="A400" s="73" t="s">
        <v>1206</v>
      </c>
      <c r="B400" s="73" t="s">
        <v>1685</v>
      </c>
      <c r="C400" s="73" t="s">
        <v>2076</v>
      </c>
      <c r="D400" s="73" t="s">
        <v>2077</v>
      </c>
      <c r="E400" s="76">
        <v>2000</v>
      </c>
      <c r="F400" s="18">
        <v>0</v>
      </c>
      <c r="G400" s="76">
        <v>2000</v>
      </c>
      <c r="H400" s="18">
        <v>0</v>
      </c>
      <c r="I400" s="77">
        <f t="shared" si="9"/>
        <v>2000</v>
      </c>
    </row>
    <row r="401" spans="1:9" s="95" customFormat="1" ht="12.75">
      <c r="A401" s="73" t="s">
        <v>1206</v>
      </c>
      <c r="B401" s="73" t="s">
        <v>1685</v>
      </c>
      <c r="C401" s="73" t="s">
        <v>2078</v>
      </c>
      <c r="D401" s="73" t="s">
        <v>4357</v>
      </c>
      <c r="E401" s="76">
        <v>8007</v>
      </c>
      <c r="F401" s="18">
        <v>0</v>
      </c>
      <c r="G401" s="76">
        <v>8007</v>
      </c>
      <c r="H401" s="18">
        <v>0</v>
      </c>
      <c r="I401" s="77">
        <f t="shared" si="9"/>
        <v>8007</v>
      </c>
    </row>
    <row r="402" spans="1:9" s="95" customFormat="1" ht="12.75">
      <c r="A402" s="73" t="s">
        <v>1206</v>
      </c>
      <c r="B402" s="73" t="s">
        <v>1685</v>
      </c>
      <c r="C402" s="73" t="s">
        <v>2079</v>
      </c>
      <c r="D402" s="73" t="s">
        <v>2080</v>
      </c>
      <c r="E402" s="76">
        <v>13839.210000000003</v>
      </c>
      <c r="F402" s="76">
        <v>13839.210000000003</v>
      </c>
      <c r="G402" s="18">
        <v>0</v>
      </c>
      <c r="H402" s="18">
        <v>0</v>
      </c>
      <c r="I402" s="18">
        <v>0</v>
      </c>
    </row>
    <row r="403" spans="1:9" s="95" customFormat="1" ht="12.75">
      <c r="A403" s="73" t="s">
        <v>1206</v>
      </c>
      <c r="B403" s="73" t="s">
        <v>1685</v>
      </c>
      <c r="C403" s="73" t="s">
        <v>2081</v>
      </c>
      <c r="D403" s="73" t="s">
        <v>2082</v>
      </c>
      <c r="E403" s="76">
        <v>3000</v>
      </c>
      <c r="F403" s="76">
        <v>3000</v>
      </c>
      <c r="G403" s="18">
        <v>0</v>
      </c>
      <c r="H403" s="18">
        <v>0</v>
      </c>
      <c r="I403" s="18">
        <v>0</v>
      </c>
    </row>
    <row r="404" spans="1:9" s="95" customFormat="1" ht="12.75">
      <c r="A404" s="73" t="s">
        <v>1206</v>
      </c>
      <c r="B404" s="73" t="s">
        <v>1685</v>
      </c>
      <c r="C404" s="73" t="s">
        <v>2083</v>
      </c>
      <c r="D404" s="73" t="s">
        <v>2084</v>
      </c>
      <c r="E404" s="76">
        <v>6956.31</v>
      </c>
      <c r="F404" s="76">
        <v>4200</v>
      </c>
      <c r="G404" s="76">
        <v>2756.3100000000004</v>
      </c>
      <c r="H404" s="18">
        <v>0</v>
      </c>
      <c r="I404" s="77">
        <f t="shared" si="9"/>
        <v>2756.3100000000004</v>
      </c>
    </row>
    <row r="405" spans="1:9" s="95" customFormat="1" ht="12.75">
      <c r="A405" s="73" t="s">
        <v>1206</v>
      </c>
      <c r="B405" s="73" t="s">
        <v>1685</v>
      </c>
      <c r="C405" s="73" t="s">
        <v>2085</v>
      </c>
      <c r="D405" s="73" t="s">
        <v>2086</v>
      </c>
      <c r="E405" s="76">
        <v>27000</v>
      </c>
      <c r="F405" s="76">
        <v>27000</v>
      </c>
      <c r="G405" s="18">
        <v>0</v>
      </c>
      <c r="H405" s="18">
        <v>0</v>
      </c>
      <c r="I405" s="18">
        <v>0</v>
      </c>
    </row>
    <row r="406" spans="1:9" s="95" customFormat="1" ht="12.75">
      <c r="A406" s="73" t="s">
        <v>1206</v>
      </c>
      <c r="B406" s="73" t="s">
        <v>1685</v>
      </c>
      <c r="C406" s="73" t="s">
        <v>2087</v>
      </c>
      <c r="D406" s="73" t="s">
        <v>2088</v>
      </c>
      <c r="E406" s="76">
        <v>2000</v>
      </c>
      <c r="F406" s="18">
        <v>0</v>
      </c>
      <c r="G406" s="76">
        <v>2000</v>
      </c>
      <c r="H406" s="18">
        <v>0</v>
      </c>
      <c r="I406" s="77">
        <f t="shared" si="9"/>
        <v>2000</v>
      </c>
    </row>
    <row r="407" spans="1:9" s="95" customFormat="1" ht="12.75">
      <c r="A407" s="73" t="s">
        <v>1206</v>
      </c>
      <c r="B407" s="73" t="s">
        <v>1685</v>
      </c>
      <c r="C407" s="73" t="s">
        <v>2089</v>
      </c>
      <c r="D407" s="73" t="s">
        <v>2090</v>
      </c>
      <c r="E407" s="76">
        <v>7557.55</v>
      </c>
      <c r="F407" s="18">
        <v>0</v>
      </c>
      <c r="G407" s="76">
        <v>7557.55</v>
      </c>
      <c r="H407" s="18">
        <v>0</v>
      </c>
      <c r="I407" s="77">
        <f t="shared" si="9"/>
        <v>7557.55</v>
      </c>
    </row>
    <row r="408" spans="1:9" s="95" customFormat="1" ht="12.75">
      <c r="A408" s="73" t="s">
        <v>1206</v>
      </c>
      <c r="B408" s="73" t="s">
        <v>1685</v>
      </c>
      <c r="C408" s="73" t="s">
        <v>2091</v>
      </c>
      <c r="D408" s="73" t="s">
        <v>2092</v>
      </c>
      <c r="E408" s="76">
        <v>631.5</v>
      </c>
      <c r="F408" s="18">
        <v>0</v>
      </c>
      <c r="G408" s="76">
        <v>631.5</v>
      </c>
      <c r="H408" s="18">
        <v>0</v>
      </c>
      <c r="I408" s="77">
        <f t="shared" si="9"/>
        <v>631.5</v>
      </c>
    </row>
    <row r="409" spans="1:9" s="95" customFormat="1" ht="12.75">
      <c r="A409" s="73" t="s">
        <v>1206</v>
      </c>
      <c r="B409" s="73" t="s">
        <v>1685</v>
      </c>
      <c r="C409" s="73" t="s">
        <v>2093</v>
      </c>
      <c r="D409" s="73" t="s">
        <v>2094</v>
      </c>
      <c r="E409" s="76">
        <v>54050</v>
      </c>
      <c r="F409" s="18">
        <v>0</v>
      </c>
      <c r="G409" s="76">
        <v>54050</v>
      </c>
      <c r="H409" s="18">
        <v>0</v>
      </c>
      <c r="I409" s="77">
        <f t="shared" si="9"/>
        <v>54050</v>
      </c>
    </row>
    <row r="410" spans="1:9" s="95" customFormat="1" ht="12.75">
      <c r="A410" s="73" t="s">
        <v>1206</v>
      </c>
      <c r="B410" s="73" t="s">
        <v>1685</v>
      </c>
      <c r="C410" s="73" t="s">
        <v>2095</v>
      </c>
      <c r="D410" s="73" t="s">
        <v>2096</v>
      </c>
      <c r="E410" s="76">
        <v>60929.4</v>
      </c>
      <c r="F410" s="18">
        <v>0</v>
      </c>
      <c r="G410" s="76">
        <v>60929.4</v>
      </c>
      <c r="H410" s="18">
        <v>0</v>
      </c>
      <c r="I410" s="77">
        <f t="shared" si="9"/>
        <v>60929.4</v>
      </c>
    </row>
    <row r="411" spans="1:9" s="95" customFormat="1" ht="12.75">
      <c r="A411" s="73" t="s">
        <v>1206</v>
      </c>
      <c r="B411" s="73" t="s">
        <v>1685</v>
      </c>
      <c r="C411" s="73" t="s">
        <v>2097</v>
      </c>
      <c r="D411" s="73" t="s">
        <v>2098</v>
      </c>
      <c r="E411" s="76">
        <v>48726.67</v>
      </c>
      <c r="F411" s="18">
        <v>0</v>
      </c>
      <c r="G411" s="76">
        <v>48726.67</v>
      </c>
      <c r="H411" s="18">
        <v>0</v>
      </c>
      <c r="I411" s="77">
        <f t="shared" si="9"/>
        <v>48726.67</v>
      </c>
    </row>
    <row r="412" spans="1:9" s="95" customFormat="1" ht="12.75">
      <c r="A412" s="73" t="s">
        <v>1206</v>
      </c>
      <c r="B412" s="73" t="s">
        <v>1685</v>
      </c>
      <c r="C412" s="73" t="s">
        <v>2099</v>
      </c>
      <c r="D412" s="73" t="s">
        <v>2100</v>
      </c>
      <c r="E412" s="76">
        <v>230</v>
      </c>
      <c r="F412" s="76">
        <v>230</v>
      </c>
      <c r="G412" s="18">
        <v>0</v>
      </c>
      <c r="H412" s="18">
        <v>0</v>
      </c>
      <c r="I412" s="18">
        <v>0</v>
      </c>
    </row>
    <row r="413" spans="1:9" s="95" customFormat="1" ht="12.75">
      <c r="A413" s="73" t="s">
        <v>1206</v>
      </c>
      <c r="B413" s="73" t="s">
        <v>1685</v>
      </c>
      <c r="C413" s="73" t="s">
        <v>2101</v>
      </c>
      <c r="D413" s="73" t="s">
        <v>2102</v>
      </c>
      <c r="E413" s="76">
        <v>52421.4</v>
      </c>
      <c r="F413" s="18">
        <v>0</v>
      </c>
      <c r="G413" s="76">
        <v>52421.4</v>
      </c>
      <c r="H413" s="18">
        <v>0</v>
      </c>
      <c r="I413" s="77">
        <f t="shared" si="9"/>
        <v>52421.4</v>
      </c>
    </row>
    <row r="414" spans="1:9" s="95" customFormat="1" ht="12.75">
      <c r="A414" s="73" t="s">
        <v>1206</v>
      </c>
      <c r="B414" s="73" t="s">
        <v>1685</v>
      </c>
      <c r="C414" s="73" t="s">
        <v>2103</v>
      </c>
      <c r="D414" s="73" t="s">
        <v>2104</v>
      </c>
      <c r="E414" s="76">
        <v>11500</v>
      </c>
      <c r="F414" s="18">
        <v>0</v>
      </c>
      <c r="G414" s="76">
        <v>11500</v>
      </c>
      <c r="H414" s="18">
        <v>0</v>
      </c>
      <c r="I414" s="77">
        <f t="shared" si="9"/>
        <v>11500</v>
      </c>
    </row>
    <row r="415" spans="1:9" s="95" customFormat="1" ht="12.75">
      <c r="A415" s="73" t="s">
        <v>1206</v>
      </c>
      <c r="B415" s="73" t="s">
        <v>1685</v>
      </c>
      <c r="C415" s="73" t="s">
        <v>2105</v>
      </c>
      <c r="D415" s="73" t="s">
        <v>3452</v>
      </c>
      <c r="E415" s="76">
        <v>680.5799999999999</v>
      </c>
      <c r="F415" s="76">
        <v>680.5799999999999</v>
      </c>
      <c r="G415" s="18">
        <v>0</v>
      </c>
      <c r="H415" s="18">
        <v>0</v>
      </c>
      <c r="I415" s="18">
        <v>0</v>
      </c>
    </row>
    <row r="416" spans="1:9" s="95" customFormat="1" ht="12.75">
      <c r="A416" s="73" t="s">
        <v>1206</v>
      </c>
      <c r="B416" s="73" t="s">
        <v>1685</v>
      </c>
      <c r="C416" s="73" t="s">
        <v>2106</v>
      </c>
      <c r="D416" s="73" t="s">
        <v>2107</v>
      </c>
      <c r="E416" s="76">
        <v>1000.01</v>
      </c>
      <c r="F416" s="18">
        <v>0</v>
      </c>
      <c r="G416" s="76">
        <v>1000.01</v>
      </c>
      <c r="H416" s="18">
        <v>0</v>
      </c>
      <c r="I416" s="77">
        <f t="shared" si="9"/>
        <v>1000.01</v>
      </c>
    </row>
    <row r="417" spans="1:9" s="95" customFormat="1" ht="12.75">
      <c r="A417" s="73" t="s">
        <v>1206</v>
      </c>
      <c r="B417" s="73" t="s">
        <v>1685</v>
      </c>
      <c r="C417" s="73" t="s">
        <v>2108</v>
      </c>
      <c r="D417" s="73" t="s">
        <v>2109</v>
      </c>
      <c r="E417" s="76">
        <v>13214.149999999998</v>
      </c>
      <c r="F417" s="76">
        <v>13214.149999999998</v>
      </c>
      <c r="G417" s="18">
        <v>0</v>
      </c>
      <c r="H417" s="18">
        <v>0</v>
      </c>
      <c r="I417" s="18">
        <v>0</v>
      </c>
    </row>
    <row r="418" spans="1:9" s="95" customFormat="1" ht="12.75">
      <c r="A418" s="73" t="s">
        <v>1206</v>
      </c>
      <c r="B418" s="73" t="s">
        <v>1685</v>
      </c>
      <c r="C418" s="73" t="s">
        <v>2110</v>
      </c>
      <c r="D418" s="73" t="s">
        <v>2111</v>
      </c>
      <c r="E418" s="76">
        <v>31632.99</v>
      </c>
      <c r="F418" s="18">
        <v>0</v>
      </c>
      <c r="G418" s="76">
        <v>31632.99</v>
      </c>
      <c r="H418" s="18">
        <v>0</v>
      </c>
      <c r="I418" s="77">
        <f t="shared" si="9"/>
        <v>31632.99</v>
      </c>
    </row>
    <row r="419" spans="1:9" s="95" customFormat="1" ht="12.75">
      <c r="A419" s="73" t="s">
        <v>1206</v>
      </c>
      <c r="B419" s="73" t="s">
        <v>1685</v>
      </c>
      <c r="C419" s="73" t="s">
        <v>2112</v>
      </c>
      <c r="D419" s="73" t="s">
        <v>2113</v>
      </c>
      <c r="E419" s="76">
        <v>13783.68</v>
      </c>
      <c r="F419" s="18">
        <v>0</v>
      </c>
      <c r="G419" s="76">
        <v>13783.68</v>
      </c>
      <c r="H419" s="18">
        <v>0</v>
      </c>
      <c r="I419" s="77">
        <f t="shared" si="9"/>
        <v>13783.68</v>
      </c>
    </row>
    <row r="420" spans="1:9" s="95" customFormat="1" ht="12.75">
      <c r="A420" s="73" t="s">
        <v>1206</v>
      </c>
      <c r="B420" s="73" t="s">
        <v>1685</v>
      </c>
      <c r="C420" s="73" t="s">
        <v>2114</v>
      </c>
      <c r="D420" s="73" t="s">
        <v>2115</v>
      </c>
      <c r="E420" s="76">
        <v>9821.18</v>
      </c>
      <c r="F420" s="76">
        <v>9821.18</v>
      </c>
      <c r="G420" s="18">
        <v>0</v>
      </c>
      <c r="H420" s="18">
        <v>0</v>
      </c>
      <c r="I420" s="18">
        <v>0</v>
      </c>
    </row>
    <row r="421" spans="1:9" s="95" customFormat="1" ht="12.75">
      <c r="A421" s="73" t="s">
        <v>1206</v>
      </c>
      <c r="B421" s="73" t="s">
        <v>1685</v>
      </c>
      <c r="C421" s="73" t="s">
        <v>2116</v>
      </c>
      <c r="D421" s="73" t="s">
        <v>2117</v>
      </c>
      <c r="E421" s="76">
        <v>13800</v>
      </c>
      <c r="F421" s="76">
        <v>13800</v>
      </c>
      <c r="G421" s="18">
        <v>0</v>
      </c>
      <c r="H421" s="18">
        <v>0</v>
      </c>
      <c r="I421" s="18">
        <v>0</v>
      </c>
    </row>
    <row r="422" spans="1:9" s="95" customFormat="1" ht="12.75">
      <c r="A422" s="73" t="s">
        <v>1206</v>
      </c>
      <c r="B422" s="73" t="s">
        <v>1685</v>
      </c>
      <c r="C422" s="73" t="s">
        <v>2118</v>
      </c>
      <c r="D422" s="73" t="s">
        <v>2119</v>
      </c>
      <c r="E422" s="76">
        <v>12017.17</v>
      </c>
      <c r="F422" s="18">
        <v>0</v>
      </c>
      <c r="G422" s="76">
        <v>12017.17</v>
      </c>
      <c r="H422" s="18">
        <v>0</v>
      </c>
      <c r="I422" s="77">
        <f t="shared" si="9"/>
        <v>12017.17</v>
      </c>
    </row>
    <row r="423" spans="1:9" s="95" customFormat="1" ht="12.75">
      <c r="A423" s="73" t="s">
        <v>1206</v>
      </c>
      <c r="B423" s="73" t="s">
        <v>1685</v>
      </c>
      <c r="C423" s="73" t="s">
        <v>2121</v>
      </c>
      <c r="D423" s="73" t="s">
        <v>2122</v>
      </c>
      <c r="E423" s="76">
        <v>4300</v>
      </c>
      <c r="F423" s="18">
        <v>0</v>
      </c>
      <c r="G423" s="76">
        <v>4300</v>
      </c>
      <c r="H423" s="18">
        <v>0</v>
      </c>
      <c r="I423" s="77">
        <f t="shared" si="9"/>
        <v>4300</v>
      </c>
    </row>
    <row r="424" spans="1:9" s="95" customFormat="1" ht="12.75">
      <c r="A424" s="73" t="s">
        <v>1206</v>
      </c>
      <c r="B424" s="73" t="s">
        <v>1685</v>
      </c>
      <c r="C424" s="73" t="s">
        <v>2123</v>
      </c>
      <c r="D424" s="73" t="s">
        <v>2124</v>
      </c>
      <c r="E424" s="76">
        <v>92</v>
      </c>
      <c r="F424" s="18">
        <v>0</v>
      </c>
      <c r="G424" s="76">
        <v>92</v>
      </c>
      <c r="H424" s="18">
        <v>0</v>
      </c>
      <c r="I424" s="77">
        <f t="shared" si="9"/>
        <v>92</v>
      </c>
    </row>
    <row r="425" spans="1:9" s="95" customFormat="1" ht="12.75">
      <c r="A425" s="73" t="s">
        <v>1206</v>
      </c>
      <c r="B425" s="73" t="s">
        <v>1685</v>
      </c>
      <c r="C425" s="73" t="s">
        <v>2125</v>
      </c>
      <c r="D425" s="73" t="s">
        <v>2126</v>
      </c>
      <c r="E425" s="76">
        <v>11122.76</v>
      </c>
      <c r="F425" s="18">
        <v>0</v>
      </c>
      <c r="G425" s="76">
        <v>11122.76</v>
      </c>
      <c r="H425" s="18">
        <v>0</v>
      </c>
      <c r="I425" s="77">
        <f t="shared" si="9"/>
        <v>11122.76</v>
      </c>
    </row>
    <row r="426" spans="1:9" s="95" customFormat="1" ht="12.75">
      <c r="A426" s="73" t="s">
        <v>1206</v>
      </c>
      <c r="B426" s="73" t="s">
        <v>1685</v>
      </c>
      <c r="C426" s="73" t="s">
        <v>2127</v>
      </c>
      <c r="D426" s="73" t="s">
        <v>2128</v>
      </c>
      <c r="E426" s="76">
        <v>18400</v>
      </c>
      <c r="F426" s="18">
        <v>0</v>
      </c>
      <c r="G426" s="76">
        <v>18400</v>
      </c>
      <c r="H426" s="18">
        <v>0</v>
      </c>
      <c r="I426" s="77">
        <f t="shared" si="9"/>
        <v>18400</v>
      </c>
    </row>
    <row r="427" spans="1:9" s="95" customFormat="1" ht="12.75">
      <c r="A427" s="73" t="s">
        <v>1206</v>
      </c>
      <c r="B427" s="73" t="s">
        <v>1685</v>
      </c>
      <c r="C427" s="73" t="s">
        <v>2129</v>
      </c>
      <c r="D427" s="73" t="s">
        <v>2130</v>
      </c>
      <c r="E427" s="76">
        <v>8912.5</v>
      </c>
      <c r="F427" s="18">
        <v>0</v>
      </c>
      <c r="G427" s="76">
        <v>8912.5</v>
      </c>
      <c r="H427" s="18">
        <v>0</v>
      </c>
      <c r="I427" s="77">
        <f t="shared" si="9"/>
        <v>8912.5</v>
      </c>
    </row>
    <row r="428" spans="1:9" s="95" customFormat="1" ht="12.75">
      <c r="A428" s="73" t="s">
        <v>1206</v>
      </c>
      <c r="B428" s="73" t="s">
        <v>1685</v>
      </c>
      <c r="C428" s="73" t="s">
        <v>2131</v>
      </c>
      <c r="D428" s="73" t="s">
        <v>2132</v>
      </c>
      <c r="E428" s="76">
        <v>26890.949999999997</v>
      </c>
      <c r="F428" s="18">
        <v>0</v>
      </c>
      <c r="G428" s="76">
        <v>26890.949999999997</v>
      </c>
      <c r="H428" s="18">
        <v>0</v>
      </c>
      <c r="I428" s="77">
        <f t="shared" si="9"/>
        <v>26890.949999999997</v>
      </c>
    </row>
    <row r="429" spans="1:9" s="95" customFormat="1" ht="12.75">
      <c r="A429" s="73" t="s">
        <v>1206</v>
      </c>
      <c r="B429" s="73" t="s">
        <v>1685</v>
      </c>
      <c r="C429" s="73" t="s">
        <v>2133</v>
      </c>
      <c r="D429" s="73" t="s">
        <v>2134</v>
      </c>
      <c r="E429" s="76">
        <v>10</v>
      </c>
      <c r="F429" s="18">
        <v>0</v>
      </c>
      <c r="G429" s="76">
        <v>10</v>
      </c>
      <c r="H429" s="18">
        <v>0</v>
      </c>
      <c r="I429" s="77">
        <f t="shared" si="9"/>
        <v>10</v>
      </c>
    </row>
    <row r="430" spans="1:9" s="95" customFormat="1" ht="12.75">
      <c r="A430" s="73" t="s">
        <v>1206</v>
      </c>
      <c r="B430" s="73" t="s">
        <v>1685</v>
      </c>
      <c r="C430" s="73" t="s">
        <v>2135</v>
      </c>
      <c r="D430" s="73" t="s">
        <v>2136</v>
      </c>
      <c r="E430" s="76">
        <v>8165</v>
      </c>
      <c r="F430" s="18">
        <v>0</v>
      </c>
      <c r="G430" s="76">
        <v>8165</v>
      </c>
      <c r="H430" s="18">
        <v>0</v>
      </c>
      <c r="I430" s="77">
        <f t="shared" si="9"/>
        <v>8165</v>
      </c>
    </row>
    <row r="431" spans="1:9" s="95" customFormat="1" ht="12.75">
      <c r="A431" s="73" t="s">
        <v>1206</v>
      </c>
      <c r="B431" s="73" t="s">
        <v>1685</v>
      </c>
      <c r="C431" s="73" t="s">
        <v>2137</v>
      </c>
      <c r="D431" s="73" t="s">
        <v>2138</v>
      </c>
      <c r="E431" s="76">
        <v>18287.35</v>
      </c>
      <c r="F431" s="18">
        <v>0</v>
      </c>
      <c r="G431" s="76">
        <v>18287.35</v>
      </c>
      <c r="H431" s="18">
        <v>0</v>
      </c>
      <c r="I431" s="77">
        <f t="shared" si="9"/>
        <v>18287.35</v>
      </c>
    </row>
    <row r="432" spans="1:9" s="95" customFormat="1" ht="12.75">
      <c r="A432" s="73" t="s">
        <v>1206</v>
      </c>
      <c r="B432" s="73" t="s">
        <v>1685</v>
      </c>
      <c r="C432" s="73" t="s">
        <v>2139</v>
      </c>
      <c r="D432" s="73" t="s">
        <v>2140</v>
      </c>
      <c r="E432" s="76">
        <v>17116.49</v>
      </c>
      <c r="F432" s="18">
        <v>0</v>
      </c>
      <c r="G432" s="76">
        <v>17116.49</v>
      </c>
      <c r="H432" s="18">
        <v>0</v>
      </c>
      <c r="I432" s="77">
        <f aca="true" t="shared" si="10" ref="I432:I495">+G432-H432</f>
        <v>17116.49</v>
      </c>
    </row>
    <row r="433" spans="1:9" s="95" customFormat="1" ht="12.75">
      <c r="A433" s="73" t="s">
        <v>1206</v>
      </c>
      <c r="B433" s="73" t="s">
        <v>1685</v>
      </c>
      <c r="C433" s="73" t="s">
        <v>2141</v>
      </c>
      <c r="D433" s="73" t="s">
        <v>2142</v>
      </c>
      <c r="E433" s="76">
        <v>500</v>
      </c>
      <c r="F433" s="18">
        <v>0</v>
      </c>
      <c r="G433" s="76">
        <v>500</v>
      </c>
      <c r="H433" s="18">
        <v>0</v>
      </c>
      <c r="I433" s="77">
        <f t="shared" si="10"/>
        <v>500</v>
      </c>
    </row>
    <row r="434" spans="1:9" s="95" customFormat="1" ht="12.75">
      <c r="A434" s="73" t="s">
        <v>1206</v>
      </c>
      <c r="B434" s="73" t="s">
        <v>1685</v>
      </c>
      <c r="C434" s="73" t="s">
        <v>2143</v>
      </c>
      <c r="D434" s="73" t="s">
        <v>2144</v>
      </c>
      <c r="E434" s="76">
        <v>2000</v>
      </c>
      <c r="F434" s="18">
        <v>0</v>
      </c>
      <c r="G434" s="76">
        <v>2000</v>
      </c>
      <c r="H434" s="18">
        <v>0</v>
      </c>
      <c r="I434" s="77">
        <f t="shared" si="10"/>
        <v>2000</v>
      </c>
    </row>
    <row r="435" spans="1:9" s="95" customFormat="1" ht="12.75">
      <c r="A435" s="73" t="s">
        <v>1206</v>
      </c>
      <c r="B435" s="73" t="s">
        <v>1685</v>
      </c>
      <c r="C435" s="73" t="s">
        <v>2145</v>
      </c>
      <c r="D435" s="73" t="s">
        <v>2146</v>
      </c>
      <c r="E435" s="76">
        <v>2500</v>
      </c>
      <c r="F435" s="18">
        <v>0</v>
      </c>
      <c r="G435" s="76">
        <v>2500</v>
      </c>
      <c r="H435" s="18">
        <v>0</v>
      </c>
      <c r="I435" s="77">
        <f t="shared" si="10"/>
        <v>2500</v>
      </c>
    </row>
    <row r="436" spans="1:9" s="95" customFormat="1" ht="12.75">
      <c r="A436" s="73" t="s">
        <v>1206</v>
      </c>
      <c r="B436" s="73" t="s">
        <v>1685</v>
      </c>
      <c r="C436" s="73" t="s">
        <v>2147</v>
      </c>
      <c r="D436" s="73" t="s">
        <v>2148</v>
      </c>
      <c r="E436" s="76">
        <v>2016.55</v>
      </c>
      <c r="F436" s="76">
        <v>2016.55</v>
      </c>
      <c r="G436" s="18">
        <v>0</v>
      </c>
      <c r="H436" s="18">
        <v>0</v>
      </c>
      <c r="I436" s="18">
        <v>0</v>
      </c>
    </row>
    <row r="437" spans="1:9" s="95" customFormat="1" ht="12.75">
      <c r="A437" s="73" t="s">
        <v>1206</v>
      </c>
      <c r="B437" s="73" t="s">
        <v>1685</v>
      </c>
      <c r="C437" s="73" t="s">
        <v>2149</v>
      </c>
      <c r="D437" s="73" t="s">
        <v>2150</v>
      </c>
      <c r="E437" s="76">
        <v>0.4</v>
      </c>
      <c r="F437" s="18">
        <v>0</v>
      </c>
      <c r="G437" s="76">
        <v>0.4</v>
      </c>
      <c r="H437" s="18">
        <v>0</v>
      </c>
      <c r="I437" s="77">
        <f t="shared" si="10"/>
        <v>0.4</v>
      </c>
    </row>
    <row r="438" spans="1:9" s="95" customFormat="1" ht="12.75">
      <c r="A438" s="73" t="s">
        <v>1206</v>
      </c>
      <c r="B438" s="73" t="s">
        <v>1685</v>
      </c>
      <c r="C438" s="73" t="s">
        <v>2151</v>
      </c>
      <c r="D438" s="73" t="s">
        <v>2152</v>
      </c>
      <c r="E438" s="76">
        <v>29448.69</v>
      </c>
      <c r="F438" s="76">
        <v>29448.69</v>
      </c>
      <c r="G438" s="18">
        <v>0</v>
      </c>
      <c r="H438" s="18">
        <v>0</v>
      </c>
      <c r="I438" s="18">
        <v>0</v>
      </c>
    </row>
    <row r="439" spans="1:9" s="95" customFormat="1" ht="12.75">
      <c r="A439" s="73" t="s">
        <v>1206</v>
      </c>
      <c r="B439" s="73" t="s">
        <v>1685</v>
      </c>
      <c r="C439" s="73" t="s">
        <v>2153</v>
      </c>
      <c r="D439" s="73" t="s">
        <v>2154</v>
      </c>
      <c r="E439" s="76">
        <v>612</v>
      </c>
      <c r="F439" s="76">
        <v>612</v>
      </c>
      <c r="G439" s="18">
        <v>0</v>
      </c>
      <c r="H439" s="18">
        <v>0</v>
      </c>
      <c r="I439" s="18">
        <v>0</v>
      </c>
    </row>
    <row r="440" spans="1:9" s="95" customFormat="1" ht="12.75">
      <c r="A440" s="73" t="s">
        <v>1206</v>
      </c>
      <c r="B440" s="73" t="s">
        <v>1685</v>
      </c>
      <c r="C440" s="73" t="s">
        <v>2155</v>
      </c>
      <c r="D440" s="73" t="s">
        <v>2156</v>
      </c>
      <c r="E440" s="76">
        <v>4648.88</v>
      </c>
      <c r="F440" s="18">
        <v>0</v>
      </c>
      <c r="G440" s="76">
        <v>4648.88</v>
      </c>
      <c r="H440" s="18">
        <v>0</v>
      </c>
      <c r="I440" s="77">
        <f t="shared" si="10"/>
        <v>4648.88</v>
      </c>
    </row>
    <row r="441" spans="1:9" s="95" customFormat="1" ht="12.75">
      <c r="A441" s="73" t="s">
        <v>1206</v>
      </c>
      <c r="B441" s="73" t="s">
        <v>1685</v>
      </c>
      <c r="C441" s="73" t="s">
        <v>2157</v>
      </c>
      <c r="D441" s="73" t="s">
        <v>2158</v>
      </c>
      <c r="E441" s="76">
        <v>2300</v>
      </c>
      <c r="F441" s="18">
        <v>0</v>
      </c>
      <c r="G441" s="76">
        <v>2300</v>
      </c>
      <c r="H441" s="18">
        <v>0</v>
      </c>
      <c r="I441" s="77">
        <f t="shared" si="10"/>
        <v>2300</v>
      </c>
    </row>
    <row r="442" spans="1:9" s="95" customFormat="1" ht="12.75">
      <c r="A442" s="73" t="s">
        <v>1206</v>
      </c>
      <c r="B442" s="73" t="s">
        <v>1685</v>
      </c>
      <c r="C442" s="73" t="s">
        <v>2159</v>
      </c>
      <c r="D442" s="73" t="s">
        <v>2160</v>
      </c>
      <c r="E442" s="76">
        <v>612.2</v>
      </c>
      <c r="F442" s="18">
        <v>0</v>
      </c>
      <c r="G442" s="76">
        <v>612.2</v>
      </c>
      <c r="H442" s="18">
        <v>0</v>
      </c>
      <c r="I442" s="77">
        <f t="shared" si="10"/>
        <v>612.2</v>
      </c>
    </row>
    <row r="443" spans="1:9" s="95" customFormat="1" ht="12.75">
      <c r="A443" s="73" t="s">
        <v>1206</v>
      </c>
      <c r="B443" s="73" t="s">
        <v>1685</v>
      </c>
      <c r="C443" s="73" t="s">
        <v>2161</v>
      </c>
      <c r="D443" s="73" t="s">
        <v>2162</v>
      </c>
      <c r="E443" s="76">
        <v>3105</v>
      </c>
      <c r="F443" s="18">
        <v>0</v>
      </c>
      <c r="G443" s="76">
        <v>3105</v>
      </c>
      <c r="H443" s="18">
        <v>0</v>
      </c>
      <c r="I443" s="77">
        <f t="shared" si="10"/>
        <v>3105</v>
      </c>
    </row>
    <row r="444" spans="1:9" s="95" customFormat="1" ht="12.75">
      <c r="A444" s="73" t="s">
        <v>1206</v>
      </c>
      <c r="B444" s="73" t="s">
        <v>1685</v>
      </c>
      <c r="C444" s="73" t="s">
        <v>2163</v>
      </c>
      <c r="D444" s="73" t="s">
        <v>2164</v>
      </c>
      <c r="E444" s="76">
        <v>690</v>
      </c>
      <c r="F444" s="18">
        <v>0</v>
      </c>
      <c r="G444" s="76">
        <v>690</v>
      </c>
      <c r="H444" s="18">
        <v>0</v>
      </c>
      <c r="I444" s="77">
        <f t="shared" si="10"/>
        <v>690</v>
      </c>
    </row>
    <row r="445" spans="1:9" s="95" customFormat="1" ht="12.75">
      <c r="A445" s="73" t="s">
        <v>1206</v>
      </c>
      <c r="B445" s="73" t="s">
        <v>1685</v>
      </c>
      <c r="C445" s="73" t="s">
        <v>2165</v>
      </c>
      <c r="D445" s="73" t="s">
        <v>2166</v>
      </c>
      <c r="E445" s="76">
        <v>1959.99</v>
      </c>
      <c r="F445" s="18">
        <v>0</v>
      </c>
      <c r="G445" s="76">
        <v>1959.99</v>
      </c>
      <c r="H445" s="18">
        <v>0</v>
      </c>
      <c r="I445" s="77">
        <f t="shared" si="10"/>
        <v>1959.99</v>
      </c>
    </row>
    <row r="446" spans="1:9" s="95" customFormat="1" ht="12.75">
      <c r="A446" s="73" t="s">
        <v>1206</v>
      </c>
      <c r="B446" s="73" t="s">
        <v>1685</v>
      </c>
      <c r="C446" s="73" t="s">
        <v>2167</v>
      </c>
      <c r="D446" s="73" t="s">
        <v>2168</v>
      </c>
      <c r="E446" s="76">
        <v>2760</v>
      </c>
      <c r="F446" s="18">
        <v>0</v>
      </c>
      <c r="G446" s="76">
        <v>2760</v>
      </c>
      <c r="H446" s="18">
        <v>0</v>
      </c>
      <c r="I446" s="77">
        <f t="shared" si="10"/>
        <v>2760</v>
      </c>
    </row>
    <row r="447" spans="1:9" s="95" customFormat="1" ht="12.75">
      <c r="A447" s="73" t="s">
        <v>1206</v>
      </c>
      <c r="B447" s="73" t="s">
        <v>1685</v>
      </c>
      <c r="C447" s="73" t="s">
        <v>2169</v>
      </c>
      <c r="D447" s="73" t="s">
        <v>2170</v>
      </c>
      <c r="E447" s="76">
        <v>0.010000000009313226</v>
      </c>
      <c r="F447" s="18">
        <v>0</v>
      </c>
      <c r="G447" s="76">
        <v>0.010000000009313226</v>
      </c>
      <c r="H447" s="18">
        <v>0</v>
      </c>
      <c r="I447" s="77">
        <f t="shared" si="10"/>
        <v>0.010000000009313226</v>
      </c>
    </row>
    <row r="448" spans="1:9" s="95" customFormat="1" ht="12.75">
      <c r="A448" s="73" t="s">
        <v>1206</v>
      </c>
      <c r="B448" s="73" t="s">
        <v>1685</v>
      </c>
      <c r="C448" s="73" t="s">
        <v>2171</v>
      </c>
      <c r="D448" s="73" t="s">
        <v>2172</v>
      </c>
      <c r="E448" s="76">
        <v>1573.01</v>
      </c>
      <c r="F448" s="18">
        <v>0</v>
      </c>
      <c r="G448" s="76">
        <v>1573.01</v>
      </c>
      <c r="H448" s="18">
        <v>0</v>
      </c>
      <c r="I448" s="77">
        <f t="shared" si="10"/>
        <v>1573.01</v>
      </c>
    </row>
    <row r="449" spans="1:9" s="95" customFormat="1" ht="12.75">
      <c r="A449" s="73" t="s">
        <v>1206</v>
      </c>
      <c r="B449" s="73" t="s">
        <v>1685</v>
      </c>
      <c r="C449" s="73" t="s">
        <v>2173</v>
      </c>
      <c r="D449" s="73" t="s">
        <v>2174</v>
      </c>
      <c r="E449" s="76">
        <v>1500</v>
      </c>
      <c r="F449" s="76">
        <v>1500</v>
      </c>
      <c r="G449" s="18">
        <v>0</v>
      </c>
      <c r="H449" s="18">
        <v>0</v>
      </c>
      <c r="I449" s="18">
        <v>0</v>
      </c>
    </row>
    <row r="450" spans="1:9" s="95" customFormat="1" ht="12.75">
      <c r="A450" s="73" t="s">
        <v>1206</v>
      </c>
      <c r="B450" s="73" t="s">
        <v>1685</v>
      </c>
      <c r="C450" s="73" t="s">
        <v>2175</v>
      </c>
      <c r="D450" s="73" t="s">
        <v>2176</v>
      </c>
      <c r="E450" s="76">
        <v>58419.73</v>
      </c>
      <c r="F450" s="18">
        <v>0</v>
      </c>
      <c r="G450" s="76">
        <v>58419.73</v>
      </c>
      <c r="H450" s="18">
        <v>0</v>
      </c>
      <c r="I450" s="77">
        <f t="shared" si="10"/>
        <v>58419.73</v>
      </c>
    </row>
    <row r="451" spans="1:9" s="95" customFormat="1" ht="12.75">
      <c r="A451" s="73" t="s">
        <v>1206</v>
      </c>
      <c r="B451" s="73" t="s">
        <v>1685</v>
      </c>
      <c r="C451" s="73" t="s">
        <v>2177</v>
      </c>
      <c r="D451" s="73" t="s">
        <v>2178</v>
      </c>
      <c r="E451" s="76">
        <v>172500</v>
      </c>
      <c r="F451" s="18">
        <v>0</v>
      </c>
      <c r="G451" s="76">
        <v>172500</v>
      </c>
      <c r="H451" s="18">
        <v>0</v>
      </c>
      <c r="I451" s="77">
        <f t="shared" si="10"/>
        <v>172500</v>
      </c>
    </row>
    <row r="452" spans="1:9" s="95" customFormat="1" ht="12.75">
      <c r="A452" s="73" t="s">
        <v>1206</v>
      </c>
      <c r="B452" s="73" t="s">
        <v>1685</v>
      </c>
      <c r="C452" s="73" t="s">
        <v>2179</v>
      </c>
      <c r="D452" s="73" t="s">
        <v>2180</v>
      </c>
      <c r="E452" s="76">
        <v>17015.809999999998</v>
      </c>
      <c r="F452" s="76">
        <v>17015.809999999998</v>
      </c>
      <c r="G452" s="18">
        <v>0</v>
      </c>
      <c r="H452" s="18">
        <v>0</v>
      </c>
      <c r="I452" s="18">
        <v>0</v>
      </c>
    </row>
    <row r="453" spans="1:9" s="95" customFormat="1" ht="12.75">
      <c r="A453" s="73" t="s">
        <v>1206</v>
      </c>
      <c r="B453" s="73" t="s">
        <v>1685</v>
      </c>
      <c r="C453" s="73" t="s">
        <v>2181</v>
      </c>
      <c r="D453" s="73" t="s">
        <v>2182</v>
      </c>
      <c r="E453" s="76">
        <v>7884.05</v>
      </c>
      <c r="F453" s="18">
        <v>0</v>
      </c>
      <c r="G453" s="76">
        <v>7884.05</v>
      </c>
      <c r="H453" s="18">
        <v>0</v>
      </c>
      <c r="I453" s="77">
        <f t="shared" si="10"/>
        <v>7884.05</v>
      </c>
    </row>
    <row r="454" spans="1:9" s="95" customFormat="1" ht="12.75">
      <c r="A454" s="73" t="s">
        <v>1206</v>
      </c>
      <c r="B454" s="73" t="s">
        <v>1685</v>
      </c>
      <c r="C454" s="73" t="s">
        <v>2183</v>
      </c>
      <c r="D454" s="73" t="s">
        <v>2184</v>
      </c>
      <c r="E454" s="76">
        <v>17160</v>
      </c>
      <c r="F454" s="18">
        <v>0</v>
      </c>
      <c r="G454" s="76">
        <v>17160</v>
      </c>
      <c r="H454" s="18">
        <v>0</v>
      </c>
      <c r="I454" s="77">
        <f t="shared" si="10"/>
        <v>17160</v>
      </c>
    </row>
    <row r="455" spans="1:9" s="95" customFormat="1" ht="12.75">
      <c r="A455" s="73" t="s">
        <v>1206</v>
      </c>
      <c r="B455" s="73" t="s">
        <v>1685</v>
      </c>
      <c r="C455" s="73" t="s">
        <v>2185</v>
      </c>
      <c r="D455" s="73" t="s">
        <v>2186</v>
      </c>
      <c r="E455" s="76">
        <v>56224.75</v>
      </c>
      <c r="F455" s="18">
        <v>0</v>
      </c>
      <c r="G455" s="76">
        <v>56224.75</v>
      </c>
      <c r="H455" s="18">
        <v>0</v>
      </c>
      <c r="I455" s="77">
        <f t="shared" si="10"/>
        <v>56224.75</v>
      </c>
    </row>
    <row r="456" spans="1:9" s="95" customFormat="1" ht="12.75">
      <c r="A456" s="73" t="s">
        <v>1206</v>
      </c>
      <c r="B456" s="73" t="s">
        <v>1685</v>
      </c>
      <c r="C456" s="73" t="s">
        <v>2187</v>
      </c>
      <c r="D456" s="73" t="s">
        <v>2188</v>
      </c>
      <c r="E456" s="76">
        <v>8150</v>
      </c>
      <c r="F456" s="18">
        <v>0</v>
      </c>
      <c r="G456" s="76">
        <v>8150</v>
      </c>
      <c r="H456" s="18">
        <v>0</v>
      </c>
      <c r="I456" s="77">
        <f t="shared" si="10"/>
        <v>8150</v>
      </c>
    </row>
    <row r="457" spans="1:9" s="95" customFormat="1" ht="12.75">
      <c r="A457" s="73" t="s">
        <v>1206</v>
      </c>
      <c r="B457" s="73" t="s">
        <v>1685</v>
      </c>
      <c r="C457" s="73" t="s">
        <v>2189</v>
      </c>
      <c r="D457" s="73" t="s">
        <v>2190</v>
      </c>
      <c r="E457" s="76">
        <v>973820</v>
      </c>
      <c r="F457" s="76">
        <v>100000</v>
      </c>
      <c r="G457" s="76">
        <v>873820</v>
      </c>
      <c r="H457" s="77">
        <v>873820</v>
      </c>
      <c r="I457" s="18">
        <v>0</v>
      </c>
    </row>
    <row r="458" spans="1:9" s="95" customFormat="1" ht="12.75">
      <c r="A458" s="73" t="s">
        <v>1206</v>
      </c>
      <c r="B458" s="73" t="s">
        <v>1685</v>
      </c>
      <c r="C458" s="73" t="s">
        <v>2191</v>
      </c>
      <c r="D458" s="73" t="s">
        <v>2192</v>
      </c>
      <c r="E458" s="76">
        <v>2817.5</v>
      </c>
      <c r="F458" s="18">
        <v>0</v>
      </c>
      <c r="G458" s="76">
        <v>2817.5</v>
      </c>
      <c r="H458" s="18">
        <v>0</v>
      </c>
      <c r="I458" s="77">
        <f t="shared" si="10"/>
        <v>2817.5</v>
      </c>
    </row>
    <row r="459" spans="1:9" s="95" customFormat="1" ht="12.75">
      <c r="A459" s="73" t="s">
        <v>1206</v>
      </c>
      <c r="B459" s="73" t="s">
        <v>1685</v>
      </c>
      <c r="C459" s="73" t="s">
        <v>2193</v>
      </c>
      <c r="D459" s="73" t="s">
        <v>2194</v>
      </c>
      <c r="E459" s="76">
        <v>56407.130000000005</v>
      </c>
      <c r="F459" s="76">
        <v>39466</v>
      </c>
      <c r="G459" s="76">
        <v>16941.130000000005</v>
      </c>
      <c r="H459" s="18">
        <v>0</v>
      </c>
      <c r="I459" s="77">
        <f t="shared" si="10"/>
        <v>16941.130000000005</v>
      </c>
    </row>
    <row r="460" spans="1:9" s="95" customFormat="1" ht="12.75">
      <c r="A460" s="73" t="s">
        <v>1206</v>
      </c>
      <c r="B460" s="73" t="s">
        <v>1685</v>
      </c>
      <c r="C460" s="73" t="s">
        <v>2195</v>
      </c>
      <c r="D460" s="73" t="s">
        <v>2196</v>
      </c>
      <c r="E460" s="76">
        <v>0.2</v>
      </c>
      <c r="F460" s="18">
        <v>0</v>
      </c>
      <c r="G460" s="76">
        <v>0.2</v>
      </c>
      <c r="H460" s="18">
        <v>0</v>
      </c>
      <c r="I460" s="77">
        <f t="shared" si="10"/>
        <v>0.2</v>
      </c>
    </row>
    <row r="461" spans="1:9" s="95" customFormat="1" ht="12.75">
      <c r="A461" s="73" t="s">
        <v>1206</v>
      </c>
      <c r="B461" s="73" t="s">
        <v>1685</v>
      </c>
      <c r="C461" s="73" t="s">
        <v>2197</v>
      </c>
      <c r="D461" s="73" t="s">
        <v>2198</v>
      </c>
      <c r="E461" s="76">
        <v>7992.27</v>
      </c>
      <c r="F461" s="76">
        <v>5000</v>
      </c>
      <c r="G461" s="76">
        <v>2992.2700000000004</v>
      </c>
      <c r="H461" s="77">
        <v>2992.27</v>
      </c>
      <c r="I461" s="18">
        <v>0</v>
      </c>
    </row>
    <row r="462" spans="1:9" s="95" customFormat="1" ht="12.75">
      <c r="A462" s="73" t="s">
        <v>1206</v>
      </c>
      <c r="B462" s="73" t="s">
        <v>1685</v>
      </c>
      <c r="C462" s="73" t="s">
        <v>2199</v>
      </c>
      <c r="D462" s="73" t="s">
        <v>2200</v>
      </c>
      <c r="E462" s="76">
        <v>24709.67</v>
      </c>
      <c r="F462" s="18">
        <v>0</v>
      </c>
      <c r="G462" s="76">
        <v>24709.67</v>
      </c>
      <c r="H462" s="18">
        <v>0</v>
      </c>
      <c r="I462" s="77">
        <f t="shared" si="10"/>
        <v>24709.67</v>
      </c>
    </row>
    <row r="463" spans="1:9" s="95" customFormat="1" ht="12.75">
      <c r="A463" s="73" t="s">
        <v>1206</v>
      </c>
      <c r="B463" s="73" t="s">
        <v>1685</v>
      </c>
      <c r="C463" s="73" t="s">
        <v>2201</v>
      </c>
      <c r="D463" s="73" t="s">
        <v>2202</v>
      </c>
      <c r="E463" s="76">
        <v>48500.5</v>
      </c>
      <c r="F463" s="18">
        <v>0</v>
      </c>
      <c r="G463" s="76">
        <v>48500.5</v>
      </c>
      <c r="H463" s="18">
        <v>0</v>
      </c>
      <c r="I463" s="77">
        <f t="shared" si="10"/>
        <v>48500.5</v>
      </c>
    </row>
    <row r="464" spans="1:9" s="95" customFormat="1" ht="12.75">
      <c r="A464" s="73" t="s">
        <v>1206</v>
      </c>
      <c r="B464" s="73" t="s">
        <v>1685</v>
      </c>
      <c r="C464" s="73" t="s">
        <v>2203</v>
      </c>
      <c r="D464" s="73" t="s">
        <v>2204</v>
      </c>
      <c r="E464" s="76">
        <v>832.2799999999988</v>
      </c>
      <c r="F464" s="76">
        <v>832.2799999999988</v>
      </c>
      <c r="G464" s="18">
        <v>0</v>
      </c>
      <c r="H464" s="18">
        <v>0</v>
      </c>
      <c r="I464" s="18">
        <v>0</v>
      </c>
    </row>
    <row r="465" spans="1:9" s="95" customFormat="1" ht="12.75">
      <c r="A465" s="73" t="s">
        <v>1206</v>
      </c>
      <c r="B465" s="73" t="s">
        <v>1685</v>
      </c>
      <c r="C465" s="73" t="s">
        <v>2205</v>
      </c>
      <c r="D465" s="73" t="s">
        <v>2206</v>
      </c>
      <c r="E465" s="76">
        <v>3656.18</v>
      </c>
      <c r="F465" s="18">
        <v>0</v>
      </c>
      <c r="G465" s="76">
        <v>3656.18</v>
      </c>
      <c r="H465" s="18">
        <v>0</v>
      </c>
      <c r="I465" s="77">
        <f t="shared" si="10"/>
        <v>3656.18</v>
      </c>
    </row>
    <row r="466" spans="1:9" s="95" customFormat="1" ht="12.75">
      <c r="A466" s="73" t="s">
        <v>1206</v>
      </c>
      <c r="B466" s="73" t="s">
        <v>1685</v>
      </c>
      <c r="C466" s="73" t="s">
        <v>2207</v>
      </c>
      <c r="D466" s="73" t="s">
        <v>2208</v>
      </c>
      <c r="E466" s="76">
        <v>4059.5</v>
      </c>
      <c r="F466" s="18">
        <v>0</v>
      </c>
      <c r="G466" s="76">
        <v>4059.5</v>
      </c>
      <c r="H466" s="18">
        <v>0</v>
      </c>
      <c r="I466" s="77">
        <f t="shared" si="10"/>
        <v>4059.5</v>
      </c>
    </row>
    <row r="467" spans="1:9" s="95" customFormat="1" ht="12.75">
      <c r="A467" s="73" t="s">
        <v>1206</v>
      </c>
      <c r="B467" s="73" t="s">
        <v>1685</v>
      </c>
      <c r="C467" s="73" t="s">
        <v>2209</v>
      </c>
      <c r="D467" s="73" t="s">
        <v>2210</v>
      </c>
      <c r="E467" s="76">
        <v>44180.7</v>
      </c>
      <c r="F467" s="18">
        <v>0</v>
      </c>
      <c r="G467" s="76">
        <v>44180.7</v>
      </c>
      <c r="H467" s="18">
        <v>0</v>
      </c>
      <c r="I467" s="77">
        <f t="shared" si="10"/>
        <v>44180.7</v>
      </c>
    </row>
    <row r="468" spans="1:9" s="95" customFormat="1" ht="12.75">
      <c r="A468" s="73" t="s">
        <v>1206</v>
      </c>
      <c r="B468" s="73" t="s">
        <v>1685</v>
      </c>
      <c r="C468" s="73" t="s">
        <v>2211</v>
      </c>
      <c r="D468" s="73" t="s">
        <v>2212</v>
      </c>
      <c r="E468" s="76">
        <v>28388.61</v>
      </c>
      <c r="F468" s="18">
        <v>0</v>
      </c>
      <c r="G468" s="76">
        <v>28388.61</v>
      </c>
      <c r="H468" s="18">
        <v>0</v>
      </c>
      <c r="I468" s="77">
        <f t="shared" si="10"/>
        <v>28388.61</v>
      </c>
    </row>
    <row r="469" spans="1:9" s="95" customFormat="1" ht="12.75">
      <c r="A469" s="73" t="s">
        <v>1206</v>
      </c>
      <c r="B469" s="73" t="s">
        <v>1685</v>
      </c>
      <c r="C469" s="73" t="s">
        <v>2213</v>
      </c>
      <c r="D469" s="73" t="s">
        <v>2214</v>
      </c>
      <c r="E469" s="76">
        <v>159700</v>
      </c>
      <c r="F469" s="18">
        <v>0</v>
      </c>
      <c r="G469" s="76">
        <v>159700</v>
      </c>
      <c r="H469" s="77">
        <v>159700</v>
      </c>
      <c r="I469" s="18">
        <v>0</v>
      </c>
    </row>
    <row r="470" spans="1:9" s="95" customFormat="1" ht="12.75">
      <c r="A470" s="73" t="s">
        <v>1206</v>
      </c>
      <c r="B470" s="73" t="s">
        <v>1685</v>
      </c>
      <c r="C470" s="73" t="s">
        <v>2215</v>
      </c>
      <c r="D470" s="73" t="s">
        <v>2216</v>
      </c>
      <c r="E470" s="76">
        <v>2875</v>
      </c>
      <c r="F470" s="18">
        <v>0</v>
      </c>
      <c r="G470" s="76">
        <v>2875</v>
      </c>
      <c r="H470" s="18">
        <v>0</v>
      </c>
      <c r="I470" s="77">
        <f t="shared" si="10"/>
        <v>2875</v>
      </c>
    </row>
    <row r="471" spans="1:9" s="95" customFormat="1" ht="12.75">
      <c r="A471" s="73" t="s">
        <v>1206</v>
      </c>
      <c r="B471" s="73" t="s">
        <v>1685</v>
      </c>
      <c r="C471" s="73" t="s">
        <v>2217</v>
      </c>
      <c r="D471" s="73" t="s">
        <v>2218</v>
      </c>
      <c r="E471" s="76">
        <v>7046.72</v>
      </c>
      <c r="F471" s="18">
        <v>0</v>
      </c>
      <c r="G471" s="76">
        <v>7046.72</v>
      </c>
      <c r="H471" s="18">
        <v>0</v>
      </c>
      <c r="I471" s="77">
        <f t="shared" si="10"/>
        <v>7046.72</v>
      </c>
    </row>
    <row r="472" spans="1:9" s="95" customFormat="1" ht="12.75">
      <c r="A472" s="73" t="s">
        <v>1206</v>
      </c>
      <c r="B472" s="73" t="s">
        <v>1685</v>
      </c>
      <c r="C472" s="73" t="s">
        <v>2219</v>
      </c>
      <c r="D472" s="73" t="s">
        <v>0</v>
      </c>
      <c r="E472" s="76">
        <v>2116</v>
      </c>
      <c r="F472" s="18">
        <v>0</v>
      </c>
      <c r="G472" s="76">
        <v>2116</v>
      </c>
      <c r="H472" s="18">
        <v>0</v>
      </c>
      <c r="I472" s="77">
        <f t="shared" si="10"/>
        <v>2116</v>
      </c>
    </row>
    <row r="473" spans="1:9" s="95" customFormat="1" ht="12.75">
      <c r="A473" s="73" t="s">
        <v>1206</v>
      </c>
      <c r="B473" s="73" t="s">
        <v>1685</v>
      </c>
      <c r="C473" s="73" t="s">
        <v>1</v>
      </c>
      <c r="D473" s="73" t="s">
        <v>2</v>
      </c>
      <c r="E473" s="76">
        <v>9059.02</v>
      </c>
      <c r="F473" s="18">
        <v>0</v>
      </c>
      <c r="G473" s="76">
        <v>9059.02</v>
      </c>
      <c r="H473" s="18">
        <v>0</v>
      </c>
      <c r="I473" s="77">
        <f t="shared" si="10"/>
        <v>9059.02</v>
      </c>
    </row>
    <row r="474" spans="1:9" s="95" customFormat="1" ht="12.75">
      <c r="A474" s="73" t="s">
        <v>1206</v>
      </c>
      <c r="B474" s="73" t="s">
        <v>1685</v>
      </c>
      <c r="C474" s="73" t="s">
        <v>3</v>
      </c>
      <c r="D474" s="73" t="s">
        <v>4</v>
      </c>
      <c r="E474" s="76">
        <v>46000</v>
      </c>
      <c r="F474" s="18">
        <v>0</v>
      </c>
      <c r="G474" s="76">
        <v>46000</v>
      </c>
      <c r="H474" s="18">
        <v>0</v>
      </c>
      <c r="I474" s="77">
        <f t="shared" si="10"/>
        <v>46000</v>
      </c>
    </row>
    <row r="475" spans="1:9" s="95" customFormat="1" ht="12.75">
      <c r="A475" s="73" t="s">
        <v>1206</v>
      </c>
      <c r="B475" s="73" t="s">
        <v>1685</v>
      </c>
      <c r="C475" s="73" t="s">
        <v>5</v>
      </c>
      <c r="D475" s="73" t="s">
        <v>6</v>
      </c>
      <c r="E475" s="76">
        <v>19200</v>
      </c>
      <c r="F475" s="18">
        <v>0</v>
      </c>
      <c r="G475" s="76">
        <v>19200</v>
      </c>
      <c r="H475" s="18">
        <v>0</v>
      </c>
      <c r="I475" s="77">
        <f t="shared" si="10"/>
        <v>19200</v>
      </c>
    </row>
    <row r="476" spans="1:9" s="95" customFormat="1" ht="12.75">
      <c r="A476" s="73" t="s">
        <v>1206</v>
      </c>
      <c r="B476" s="73" t="s">
        <v>1685</v>
      </c>
      <c r="C476" s="73" t="s">
        <v>7</v>
      </c>
      <c r="D476" s="73" t="s">
        <v>8</v>
      </c>
      <c r="E476" s="76">
        <v>10441</v>
      </c>
      <c r="F476" s="18">
        <v>0</v>
      </c>
      <c r="G476" s="76">
        <v>10441</v>
      </c>
      <c r="H476" s="18">
        <v>0</v>
      </c>
      <c r="I476" s="77">
        <f t="shared" si="10"/>
        <v>10441</v>
      </c>
    </row>
    <row r="477" spans="1:9" s="95" customFormat="1" ht="12.75">
      <c r="A477" s="73" t="s">
        <v>1206</v>
      </c>
      <c r="B477" s="73" t="s">
        <v>1685</v>
      </c>
      <c r="C477" s="73" t="s">
        <v>9</v>
      </c>
      <c r="D477" s="73" t="s">
        <v>10</v>
      </c>
      <c r="E477" s="76">
        <v>5050</v>
      </c>
      <c r="F477" s="18">
        <v>0</v>
      </c>
      <c r="G477" s="76">
        <v>5050</v>
      </c>
      <c r="H477" s="18">
        <v>0</v>
      </c>
      <c r="I477" s="77">
        <f t="shared" si="10"/>
        <v>5050</v>
      </c>
    </row>
    <row r="478" spans="1:9" s="95" customFormat="1" ht="12.75">
      <c r="A478" s="73" t="s">
        <v>1206</v>
      </c>
      <c r="B478" s="73" t="s">
        <v>1685</v>
      </c>
      <c r="C478" s="73" t="s">
        <v>11</v>
      </c>
      <c r="D478" s="73" t="s">
        <v>12</v>
      </c>
      <c r="E478" s="76">
        <v>500</v>
      </c>
      <c r="F478" s="18">
        <v>0</v>
      </c>
      <c r="G478" s="76">
        <v>500</v>
      </c>
      <c r="H478" s="18">
        <v>0</v>
      </c>
      <c r="I478" s="77">
        <f t="shared" si="10"/>
        <v>500</v>
      </c>
    </row>
    <row r="479" spans="1:9" s="95" customFormat="1" ht="12.75">
      <c r="A479" s="73" t="s">
        <v>1206</v>
      </c>
      <c r="B479" s="73" t="s">
        <v>1685</v>
      </c>
      <c r="C479" s="73" t="s">
        <v>13</v>
      </c>
      <c r="D479" s="73" t="s">
        <v>14</v>
      </c>
      <c r="E479" s="76">
        <v>320.97</v>
      </c>
      <c r="F479" s="18">
        <v>0</v>
      </c>
      <c r="G479" s="76">
        <v>320.97</v>
      </c>
      <c r="H479" s="18">
        <v>0</v>
      </c>
      <c r="I479" s="77">
        <f t="shared" si="10"/>
        <v>320.97</v>
      </c>
    </row>
    <row r="480" spans="1:9" s="95" customFormat="1" ht="12.75">
      <c r="A480" s="73" t="s">
        <v>1206</v>
      </c>
      <c r="B480" s="73" t="s">
        <v>1685</v>
      </c>
      <c r="C480" s="73" t="s">
        <v>15</v>
      </c>
      <c r="D480" s="73" t="s">
        <v>16</v>
      </c>
      <c r="E480" s="76">
        <v>1183.5</v>
      </c>
      <c r="F480" s="18">
        <v>0</v>
      </c>
      <c r="G480" s="76">
        <v>1183.5</v>
      </c>
      <c r="H480" s="18">
        <v>0</v>
      </c>
      <c r="I480" s="77">
        <f t="shared" si="10"/>
        <v>1183.5</v>
      </c>
    </row>
    <row r="481" spans="1:9" s="95" customFormat="1" ht="12.75">
      <c r="A481" s="73" t="s">
        <v>1206</v>
      </c>
      <c r="B481" s="73" t="s">
        <v>1685</v>
      </c>
      <c r="C481" s="73" t="s">
        <v>17</v>
      </c>
      <c r="D481" s="73" t="s">
        <v>18</v>
      </c>
      <c r="E481" s="76">
        <v>675</v>
      </c>
      <c r="F481" s="18">
        <v>0</v>
      </c>
      <c r="G481" s="76">
        <v>675</v>
      </c>
      <c r="H481" s="18">
        <v>0</v>
      </c>
      <c r="I481" s="77">
        <f t="shared" si="10"/>
        <v>675</v>
      </c>
    </row>
    <row r="482" spans="1:9" s="95" customFormat="1" ht="12.75">
      <c r="A482" s="73" t="s">
        <v>1206</v>
      </c>
      <c r="B482" s="73" t="s">
        <v>1685</v>
      </c>
      <c r="C482" s="73" t="s">
        <v>19</v>
      </c>
      <c r="D482" s="73" t="s">
        <v>20</v>
      </c>
      <c r="E482" s="76">
        <v>270</v>
      </c>
      <c r="F482" s="18">
        <v>0</v>
      </c>
      <c r="G482" s="76">
        <v>270</v>
      </c>
      <c r="H482" s="18">
        <v>0</v>
      </c>
      <c r="I482" s="77">
        <f t="shared" si="10"/>
        <v>270</v>
      </c>
    </row>
    <row r="483" spans="1:9" s="95" customFormat="1" ht="12.75">
      <c r="A483" s="73" t="s">
        <v>1206</v>
      </c>
      <c r="B483" s="73" t="s">
        <v>1685</v>
      </c>
      <c r="C483" s="73" t="s">
        <v>21</v>
      </c>
      <c r="D483" s="73" t="s">
        <v>22</v>
      </c>
      <c r="E483" s="76">
        <v>4025</v>
      </c>
      <c r="F483" s="18">
        <v>0</v>
      </c>
      <c r="G483" s="76">
        <v>4025</v>
      </c>
      <c r="H483" s="18">
        <v>0</v>
      </c>
      <c r="I483" s="77">
        <f t="shared" si="10"/>
        <v>4025</v>
      </c>
    </row>
    <row r="484" spans="1:9" s="95" customFormat="1" ht="12.75">
      <c r="A484" s="73" t="s">
        <v>1206</v>
      </c>
      <c r="B484" s="73" t="s">
        <v>1685</v>
      </c>
      <c r="C484" s="73" t="s">
        <v>23</v>
      </c>
      <c r="D484" s="73" t="s">
        <v>24</v>
      </c>
      <c r="E484" s="76">
        <v>49.98</v>
      </c>
      <c r="F484" s="18">
        <v>0</v>
      </c>
      <c r="G484" s="76">
        <v>49.98</v>
      </c>
      <c r="H484" s="18">
        <v>0</v>
      </c>
      <c r="I484" s="77">
        <f t="shared" si="10"/>
        <v>49.98</v>
      </c>
    </row>
    <row r="485" spans="1:9" s="95" customFormat="1" ht="12.75">
      <c r="A485" s="73" t="s">
        <v>1206</v>
      </c>
      <c r="B485" s="73" t="s">
        <v>1685</v>
      </c>
      <c r="C485" s="73" t="s">
        <v>25</v>
      </c>
      <c r="D485" s="73" t="s">
        <v>26</v>
      </c>
      <c r="E485" s="76">
        <v>2727.01</v>
      </c>
      <c r="F485" s="18">
        <v>0</v>
      </c>
      <c r="G485" s="76">
        <v>2727.01</v>
      </c>
      <c r="H485" s="18">
        <v>0</v>
      </c>
      <c r="I485" s="77">
        <f t="shared" si="10"/>
        <v>2727.01</v>
      </c>
    </row>
    <row r="486" spans="1:9" s="95" customFormat="1" ht="12.75">
      <c r="A486" s="73" t="s">
        <v>1206</v>
      </c>
      <c r="B486" s="73" t="s">
        <v>1685</v>
      </c>
      <c r="C486" s="73" t="s">
        <v>27</v>
      </c>
      <c r="D486" s="73" t="s">
        <v>28</v>
      </c>
      <c r="E486" s="76">
        <v>1380</v>
      </c>
      <c r="F486" s="18">
        <v>0</v>
      </c>
      <c r="G486" s="76">
        <v>1380</v>
      </c>
      <c r="H486" s="18">
        <v>0</v>
      </c>
      <c r="I486" s="77">
        <f t="shared" si="10"/>
        <v>1380</v>
      </c>
    </row>
    <row r="487" spans="1:9" s="95" customFormat="1" ht="12.75">
      <c r="A487" s="73" t="s">
        <v>1206</v>
      </c>
      <c r="B487" s="73" t="s">
        <v>1685</v>
      </c>
      <c r="C487" s="73" t="s">
        <v>29</v>
      </c>
      <c r="D487" s="73" t="s">
        <v>30</v>
      </c>
      <c r="E487" s="76">
        <v>1200.1</v>
      </c>
      <c r="F487" s="18">
        <v>0</v>
      </c>
      <c r="G487" s="76">
        <v>1200.1</v>
      </c>
      <c r="H487" s="18">
        <v>0</v>
      </c>
      <c r="I487" s="77">
        <f t="shared" si="10"/>
        <v>1200.1</v>
      </c>
    </row>
    <row r="488" spans="1:9" s="95" customFormat="1" ht="12.75">
      <c r="A488" s="73" t="s">
        <v>1206</v>
      </c>
      <c r="B488" s="73" t="s">
        <v>1685</v>
      </c>
      <c r="C488" s="73" t="s">
        <v>31</v>
      </c>
      <c r="D488" s="73" t="s">
        <v>32</v>
      </c>
      <c r="E488" s="76">
        <v>357.49</v>
      </c>
      <c r="F488" s="18">
        <v>0</v>
      </c>
      <c r="G488" s="76">
        <v>357.49</v>
      </c>
      <c r="H488" s="18">
        <v>0</v>
      </c>
      <c r="I488" s="77">
        <f t="shared" si="10"/>
        <v>357.49</v>
      </c>
    </row>
    <row r="489" spans="1:9" s="95" customFormat="1" ht="12.75">
      <c r="A489" s="73" t="s">
        <v>1206</v>
      </c>
      <c r="B489" s="73" t="s">
        <v>1685</v>
      </c>
      <c r="C489" s="73" t="s">
        <v>33</v>
      </c>
      <c r="D489" s="73" t="s">
        <v>34</v>
      </c>
      <c r="E489" s="76">
        <v>4758.56</v>
      </c>
      <c r="F489" s="76">
        <v>4758.56</v>
      </c>
      <c r="G489" s="18">
        <v>0</v>
      </c>
      <c r="H489" s="18">
        <v>0</v>
      </c>
      <c r="I489" s="18">
        <v>0</v>
      </c>
    </row>
    <row r="490" spans="1:9" s="95" customFormat="1" ht="12.75">
      <c r="A490" s="73" t="s">
        <v>1206</v>
      </c>
      <c r="B490" s="73" t="s">
        <v>1685</v>
      </c>
      <c r="C490" s="73" t="s">
        <v>35</v>
      </c>
      <c r="D490" s="73" t="s">
        <v>36</v>
      </c>
      <c r="E490" s="76">
        <v>77625</v>
      </c>
      <c r="F490" s="18">
        <v>0</v>
      </c>
      <c r="G490" s="76">
        <v>77625</v>
      </c>
      <c r="H490" s="18">
        <v>0</v>
      </c>
      <c r="I490" s="77">
        <f t="shared" si="10"/>
        <v>77625</v>
      </c>
    </row>
    <row r="491" spans="1:9" s="95" customFormat="1" ht="12.75">
      <c r="A491" s="73" t="s">
        <v>1206</v>
      </c>
      <c r="B491" s="73" t="s">
        <v>1685</v>
      </c>
      <c r="C491" s="73" t="s">
        <v>37</v>
      </c>
      <c r="D491" s="73" t="s">
        <v>38</v>
      </c>
      <c r="E491" s="76">
        <v>1568</v>
      </c>
      <c r="F491" s="18">
        <v>0</v>
      </c>
      <c r="G491" s="76">
        <v>1568</v>
      </c>
      <c r="H491" s="18">
        <v>0</v>
      </c>
      <c r="I491" s="77">
        <f t="shared" si="10"/>
        <v>1568</v>
      </c>
    </row>
    <row r="492" spans="1:9" s="95" customFormat="1" ht="12.75">
      <c r="A492" s="73" t="s">
        <v>1206</v>
      </c>
      <c r="B492" s="73" t="s">
        <v>1685</v>
      </c>
      <c r="C492" s="73" t="s">
        <v>39</v>
      </c>
      <c r="D492" s="73" t="s">
        <v>40</v>
      </c>
      <c r="E492" s="76">
        <v>7187.5</v>
      </c>
      <c r="F492" s="18">
        <v>0</v>
      </c>
      <c r="G492" s="76">
        <v>7187.5</v>
      </c>
      <c r="H492" s="18">
        <v>0</v>
      </c>
      <c r="I492" s="77">
        <f t="shared" si="10"/>
        <v>7187.5</v>
      </c>
    </row>
    <row r="493" spans="1:9" s="95" customFormat="1" ht="12.75">
      <c r="A493" s="73" t="s">
        <v>1206</v>
      </c>
      <c r="B493" s="73" t="s">
        <v>1685</v>
      </c>
      <c r="C493" s="73" t="s">
        <v>41</v>
      </c>
      <c r="D493" s="73" t="s">
        <v>42</v>
      </c>
      <c r="E493" s="76">
        <v>5143.05</v>
      </c>
      <c r="F493" s="18">
        <v>0</v>
      </c>
      <c r="G493" s="76">
        <v>5143.05</v>
      </c>
      <c r="H493" s="18">
        <v>0</v>
      </c>
      <c r="I493" s="77">
        <f t="shared" si="10"/>
        <v>5143.05</v>
      </c>
    </row>
    <row r="494" spans="1:9" s="95" customFormat="1" ht="12.75">
      <c r="A494" s="73" t="s">
        <v>1206</v>
      </c>
      <c r="B494" s="73" t="s">
        <v>1685</v>
      </c>
      <c r="C494" s="73" t="s">
        <v>43</v>
      </c>
      <c r="D494" s="73" t="s">
        <v>44</v>
      </c>
      <c r="E494" s="76">
        <v>3233</v>
      </c>
      <c r="F494" s="18">
        <v>0</v>
      </c>
      <c r="G494" s="76">
        <v>3233</v>
      </c>
      <c r="H494" s="18">
        <v>0</v>
      </c>
      <c r="I494" s="77">
        <f t="shared" si="10"/>
        <v>3233</v>
      </c>
    </row>
    <row r="495" spans="1:9" s="95" customFormat="1" ht="12.75">
      <c r="A495" s="73" t="s">
        <v>1206</v>
      </c>
      <c r="B495" s="73" t="s">
        <v>1685</v>
      </c>
      <c r="C495" s="73" t="s">
        <v>45</v>
      </c>
      <c r="D495" s="73" t="s">
        <v>46</v>
      </c>
      <c r="E495" s="76">
        <v>2700</v>
      </c>
      <c r="F495" s="18">
        <v>0</v>
      </c>
      <c r="G495" s="76">
        <v>2700</v>
      </c>
      <c r="H495" s="18">
        <v>0</v>
      </c>
      <c r="I495" s="77">
        <f t="shared" si="10"/>
        <v>2700</v>
      </c>
    </row>
    <row r="496" spans="1:9" s="95" customFormat="1" ht="12.75">
      <c r="A496" s="73" t="s">
        <v>1206</v>
      </c>
      <c r="B496" s="73" t="s">
        <v>1685</v>
      </c>
      <c r="C496" s="73" t="s">
        <v>47</v>
      </c>
      <c r="D496" s="73" t="s">
        <v>48</v>
      </c>
      <c r="E496" s="76">
        <v>500</v>
      </c>
      <c r="F496" s="18">
        <v>0</v>
      </c>
      <c r="G496" s="76">
        <v>500</v>
      </c>
      <c r="H496" s="18">
        <v>0</v>
      </c>
      <c r="I496" s="77">
        <f aca="true" t="shared" si="11" ref="I496:I519">+G496-H496</f>
        <v>500</v>
      </c>
    </row>
    <row r="497" spans="1:9" s="95" customFormat="1" ht="12.75">
      <c r="A497" s="73" t="s">
        <v>1206</v>
      </c>
      <c r="B497" s="73" t="s">
        <v>1685</v>
      </c>
      <c r="C497" s="73" t="s">
        <v>49</v>
      </c>
      <c r="D497" s="73" t="s">
        <v>50</v>
      </c>
      <c r="E497" s="76">
        <v>4290.49</v>
      </c>
      <c r="F497" s="18">
        <v>0</v>
      </c>
      <c r="G497" s="76">
        <v>4290.49</v>
      </c>
      <c r="H497" s="18">
        <v>0</v>
      </c>
      <c r="I497" s="77">
        <f t="shared" si="11"/>
        <v>4290.49</v>
      </c>
    </row>
    <row r="498" spans="1:9" s="95" customFormat="1" ht="12.75">
      <c r="A498" s="73" t="s">
        <v>1206</v>
      </c>
      <c r="B498" s="73" t="s">
        <v>1685</v>
      </c>
      <c r="C498" s="73" t="s">
        <v>51</v>
      </c>
      <c r="D498" s="73" t="s">
        <v>52</v>
      </c>
      <c r="E498" s="76">
        <v>1857.5</v>
      </c>
      <c r="F498" s="18">
        <v>0</v>
      </c>
      <c r="G498" s="76">
        <v>1857.5</v>
      </c>
      <c r="H498" s="18">
        <v>0</v>
      </c>
      <c r="I498" s="77">
        <f t="shared" si="11"/>
        <v>1857.5</v>
      </c>
    </row>
    <row r="499" spans="1:9" s="95" customFormat="1" ht="12.75">
      <c r="A499" s="73" t="s">
        <v>1206</v>
      </c>
      <c r="B499" s="73" t="s">
        <v>1685</v>
      </c>
      <c r="C499" s="73" t="s">
        <v>53</v>
      </c>
      <c r="D499" s="73" t="s">
        <v>54</v>
      </c>
      <c r="E499" s="76">
        <v>2600.37</v>
      </c>
      <c r="F499" s="18">
        <v>0</v>
      </c>
      <c r="G499" s="76">
        <v>2600.37</v>
      </c>
      <c r="H499" s="18">
        <v>0</v>
      </c>
      <c r="I499" s="77">
        <f t="shared" si="11"/>
        <v>2600.37</v>
      </c>
    </row>
    <row r="500" spans="1:9" s="95" customFormat="1" ht="12.75">
      <c r="A500" s="73" t="s">
        <v>1206</v>
      </c>
      <c r="B500" s="73" t="s">
        <v>1685</v>
      </c>
      <c r="C500" s="73" t="s">
        <v>55</v>
      </c>
      <c r="D500" s="73" t="s">
        <v>56</v>
      </c>
      <c r="E500" s="76">
        <v>185150</v>
      </c>
      <c r="F500" s="76">
        <v>185150</v>
      </c>
      <c r="G500" s="18">
        <v>0</v>
      </c>
      <c r="H500" s="18">
        <v>0</v>
      </c>
      <c r="I500" s="18">
        <v>0</v>
      </c>
    </row>
    <row r="501" spans="1:9" s="95" customFormat="1" ht="12.75">
      <c r="A501" s="73" t="s">
        <v>1206</v>
      </c>
      <c r="B501" s="73" t="s">
        <v>1685</v>
      </c>
      <c r="C501" s="73" t="s">
        <v>57</v>
      </c>
      <c r="D501" s="73" t="s">
        <v>58</v>
      </c>
      <c r="E501" s="76">
        <v>4361.3</v>
      </c>
      <c r="F501" s="18">
        <v>0</v>
      </c>
      <c r="G501" s="76">
        <v>4361.3</v>
      </c>
      <c r="H501" s="18">
        <v>0</v>
      </c>
      <c r="I501" s="77">
        <f t="shared" si="11"/>
        <v>4361.3</v>
      </c>
    </row>
    <row r="502" spans="1:9" s="95" customFormat="1" ht="12.75">
      <c r="A502" s="73" t="s">
        <v>1206</v>
      </c>
      <c r="B502" s="73" t="s">
        <v>1685</v>
      </c>
      <c r="C502" s="73" t="s">
        <v>59</v>
      </c>
      <c r="D502" s="73" t="s">
        <v>60</v>
      </c>
      <c r="E502" s="76">
        <v>4312.1</v>
      </c>
      <c r="F502" s="18">
        <v>0</v>
      </c>
      <c r="G502" s="76">
        <v>4312.1</v>
      </c>
      <c r="H502" s="18">
        <v>0</v>
      </c>
      <c r="I502" s="77">
        <f t="shared" si="11"/>
        <v>4312.1</v>
      </c>
    </row>
    <row r="503" spans="1:9" s="95" customFormat="1" ht="12.75">
      <c r="A503" s="73" t="s">
        <v>1206</v>
      </c>
      <c r="B503" s="73" t="s">
        <v>1685</v>
      </c>
      <c r="C503" s="73" t="s">
        <v>61</v>
      </c>
      <c r="D503" s="73" t="s">
        <v>62</v>
      </c>
      <c r="E503" s="76">
        <v>66.7</v>
      </c>
      <c r="F503" s="18">
        <v>0</v>
      </c>
      <c r="G503" s="76">
        <v>66.7</v>
      </c>
      <c r="H503" s="18">
        <v>0</v>
      </c>
      <c r="I503" s="77">
        <f t="shared" si="11"/>
        <v>66.7</v>
      </c>
    </row>
    <row r="504" spans="1:9" s="95" customFormat="1" ht="12.75">
      <c r="A504" s="73" t="s">
        <v>1206</v>
      </c>
      <c r="B504" s="73" t="s">
        <v>1685</v>
      </c>
      <c r="C504" s="73" t="s">
        <v>63</v>
      </c>
      <c r="D504" s="73" t="s">
        <v>64</v>
      </c>
      <c r="E504" s="76">
        <v>2300</v>
      </c>
      <c r="F504" s="18">
        <v>0</v>
      </c>
      <c r="G504" s="76">
        <v>2300</v>
      </c>
      <c r="H504" s="18">
        <v>0</v>
      </c>
      <c r="I504" s="77">
        <f t="shared" si="11"/>
        <v>2300</v>
      </c>
    </row>
    <row r="505" spans="1:9" s="95" customFormat="1" ht="12.75">
      <c r="A505" s="73" t="s">
        <v>1206</v>
      </c>
      <c r="B505" s="73" t="s">
        <v>1685</v>
      </c>
      <c r="C505" s="73" t="s">
        <v>65</v>
      </c>
      <c r="D505" s="73" t="s">
        <v>66</v>
      </c>
      <c r="E505" s="76">
        <v>77</v>
      </c>
      <c r="F505" s="18">
        <v>0</v>
      </c>
      <c r="G505" s="76">
        <v>77</v>
      </c>
      <c r="H505" s="18">
        <v>0</v>
      </c>
      <c r="I505" s="77">
        <f t="shared" si="11"/>
        <v>77</v>
      </c>
    </row>
    <row r="506" spans="1:9" s="95" customFormat="1" ht="12.75">
      <c r="A506" s="73" t="s">
        <v>1206</v>
      </c>
      <c r="B506" s="73" t="s">
        <v>1685</v>
      </c>
      <c r="C506" s="73" t="s">
        <v>67</v>
      </c>
      <c r="D506" s="73" t="s">
        <v>68</v>
      </c>
      <c r="E506" s="76">
        <v>598</v>
      </c>
      <c r="F506" s="18">
        <v>0</v>
      </c>
      <c r="G506" s="76">
        <v>598</v>
      </c>
      <c r="H506" s="18">
        <v>0</v>
      </c>
      <c r="I506" s="77">
        <f t="shared" si="11"/>
        <v>598</v>
      </c>
    </row>
    <row r="507" spans="1:9" s="95" customFormat="1" ht="12.75">
      <c r="A507" s="73" t="s">
        <v>1206</v>
      </c>
      <c r="B507" s="73" t="s">
        <v>1685</v>
      </c>
      <c r="C507" s="73" t="s">
        <v>69</v>
      </c>
      <c r="D507" s="73" t="s">
        <v>70</v>
      </c>
      <c r="E507" s="76">
        <v>89090</v>
      </c>
      <c r="F507" s="76">
        <v>47080</v>
      </c>
      <c r="G507" s="76">
        <v>42010</v>
      </c>
      <c r="H507" s="18">
        <v>0</v>
      </c>
      <c r="I507" s="77">
        <f t="shared" si="11"/>
        <v>42010</v>
      </c>
    </row>
    <row r="508" spans="1:9" s="95" customFormat="1" ht="12.75">
      <c r="A508" s="73" t="s">
        <v>1206</v>
      </c>
      <c r="B508" s="73" t="s">
        <v>1685</v>
      </c>
      <c r="C508" s="73" t="s">
        <v>71</v>
      </c>
      <c r="D508" s="73" t="s">
        <v>72</v>
      </c>
      <c r="E508" s="76">
        <v>4623.17</v>
      </c>
      <c r="F508" s="18">
        <v>0</v>
      </c>
      <c r="G508" s="76">
        <v>4623.17</v>
      </c>
      <c r="H508" s="18">
        <v>0</v>
      </c>
      <c r="I508" s="77">
        <f t="shared" si="11"/>
        <v>4623.17</v>
      </c>
    </row>
    <row r="509" spans="1:9" s="95" customFormat="1" ht="12.75">
      <c r="A509" s="73" t="s">
        <v>1206</v>
      </c>
      <c r="B509" s="73" t="s">
        <v>1685</v>
      </c>
      <c r="C509" s="73" t="s">
        <v>73</v>
      </c>
      <c r="D509" s="73" t="s">
        <v>74</v>
      </c>
      <c r="E509" s="76">
        <v>138551.53999999998</v>
      </c>
      <c r="F509" s="76">
        <v>50000</v>
      </c>
      <c r="G509" s="76">
        <v>88551.53999999998</v>
      </c>
      <c r="H509" s="18">
        <v>0</v>
      </c>
      <c r="I509" s="77">
        <f t="shared" si="11"/>
        <v>88551.53999999998</v>
      </c>
    </row>
    <row r="510" spans="1:9" s="95" customFormat="1" ht="12.75">
      <c r="A510" s="73" t="s">
        <v>1206</v>
      </c>
      <c r="B510" s="73" t="s">
        <v>1685</v>
      </c>
      <c r="C510" s="73" t="s">
        <v>75</v>
      </c>
      <c r="D510" s="73" t="s">
        <v>76</v>
      </c>
      <c r="E510" s="76">
        <v>112215.14</v>
      </c>
      <c r="F510" s="76">
        <v>112215.14</v>
      </c>
      <c r="G510" s="18">
        <v>0</v>
      </c>
      <c r="H510" s="18">
        <v>0</v>
      </c>
      <c r="I510" s="18">
        <v>0</v>
      </c>
    </row>
    <row r="511" spans="1:9" s="95" customFormat="1" ht="12.75">
      <c r="A511" s="73" t="s">
        <v>1206</v>
      </c>
      <c r="B511" s="73" t="s">
        <v>1685</v>
      </c>
      <c r="C511" s="73" t="s">
        <v>77</v>
      </c>
      <c r="D511" s="73" t="s">
        <v>78</v>
      </c>
      <c r="E511" s="76">
        <v>5519.13</v>
      </c>
      <c r="F511" s="18">
        <v>0</v>
      </c>
      <c r="G511" s="76">
        <v>5519.13</v>
      </c>
      <c r="H511" s="18">
        <v>0</v>
      </c>
      <c r="I511" s="77">
        <f t="shared" si="11"/>
        <v>5519.13</v>
      </c>
    </row>
    <row r="512" spans="1:9" s="95" customFormat="1" ht="12.75">
      <c r="A512" s="73" t="s">
        <v>1206</v>
      </c>
      <c r="B512" s="73" t="s">
        <v>1685</v>
      </c>
      <c r="C512" s="73" t="s">
        <v>79</v>
      </c>
      <c r="D512" s="73" t="s">
        <v>80</v>
      </c>
      <c r="E512" s="76">
        <v>100</v>
      </c>
      <c r="F512" s="18">
        <v>0</v>
      </c>
      <c r="G512" s="76">
        <v>100</v>
      </c>
      <c r="H512" s="18">
        <v>0</v>
      </c>
      <c r="I512" s="77">
        <f t="shared" si="11"/>
        <v>100</v>
      </c>
    </row>
    <row r="513" spans="1:9" s="95" customFormat="1" ht="12.75">
      <c r="A513" s="73" t="s">
        <v>1206</v>
      </c>
      <c r="B513" s="73" t="s">
        <v>1685</v>
      </c>
      <c r="C513" s="73" t="s">
        <v>81</v>
      </c>
      <c r="D513" s="73" t="s">
        <v>82</v>
      </c>
      <c r="E513" s="76">
        <v>649.68</v>
      </c>
      <c r="F513" s="18">
        <v>0</v>
      </c>
      <c r="G513" s="76">
        <v>649.68</v>
      </c>
      <c r="H513" s="18">
        <v>0</v>
      </c>
      <c r="I513" s="77">
        <f t="shared" si="11"/>
        <v>649.68</v>
      </c>
    </row>
    <row r="514" spans="1:9" s="95" customFormat="1" ht="12.75">
      <c r="A514" s="73" t="s">
        <v>1206</v>
      </c>
      <c r="B514" s="73" t="s">
        <v>1685</v>
      </c>
      <c r="C514" s="73" t="s">
        <v>83</v>
      </c>
      <c r="D514" s="73" t="s">
        <v>84</v>
      </c>
      <c r="E514" s="76">
        <v>11700</v>
      </c>
      <c r="F514" s="18">
        <v>0</v>
      </c>
      <c r="G514" s="76">
        <v>11700</v>
      </c>
      <c r="H514" s="18">
        <v>0</v>
      </c>
      <c r="I514" s="77">
        <f t="shared" si="11"/>
        <v>11700</v>
      </c>
    </row>
    <row r="515" spans="1:9" s="95" customFormat="1" ht="12.75">
      <c r="A515" s="73" t="s">
        <v>1206</v>
      </c>
      <c r="B515" s="73" t="s">
        <v>1685</v>
      </c>
      <c r="C515" s="73" t="s">
        <v>85</v>
      </c>
      <c r="D515" s="73" t="s">
        <v>86</v>
      </c>
      <c r="E515" s="76">
        <v>4690.53</v>
      </c>
      <c r="F515" s="18">
        <v>0</v>
      </c>
      <c r="G515" s="76">
        <v>4690.53</v>
      </c>
      <c r="H515" s="18">
        <v>0</v>
      </c>
      <c r="I515" s="77">
        <f t="shared" si="11"/>
        <v>4690.53</v>
      </c>
    </row>
    <row r="516" spans="1:9" s="95" customFormat="1" ht="12.75">
      <c r="A516" s="73" t="s">
        <v>1206</v>
      </c>
      <c r="B516" s="73" t="s">
        <v>1685</v>
      </c>
      <c r="C516" s="73" t="s">
        <v>87</v>
      </c>
      <c r="D516" s="73" t="s">
        <v>88</v>
      </c>
      <c r="E516" s="76">
        <v>1786.87</v>
      </c>
      <c r="F516" s="18">
        <v>0</v>
      </c>
      <c r="G516" s="76">
        <v>1786.87</v>
      </c>
      <c r="H516" s="18">
        <v>0</v>
      </c>
      <c r="I516" s="77">
        <f t="shared" si="11"/>
        <v>1786.87</v>
      </c>
    </row>
    <row r="517" spans="1:9" s="95" customFormat="1" ht="12.75">
      <c r="A517" s="73" t="s">
        <v>1206</v>
      </c>
      <c r="B517" s="73" t="s">
        <v>1685</v>
      </c>
      <c r="C517" s="73" t="s">
        <v>89</v>
      </c>
      <c r="D517" s="73" t="s">
        <v>90</v>
      </c>
      <c r="E517" s="76">
        <v>20000</v>
      </c>
      <c r="F517" s="18">
        <v>0</v>
      </c>
      <c r="G517" s="76">
        <v>20000</v>
      </c>
      <c r="H517" s="18">
        <v>0</v>
      </c>
      <c r="I517" s="77">
        <f t="shared" si="11"/>
        <v>20000</v>
      </c>
    </row>
    <row r="518" spans="1:9" s="95" customFormat="1" ht="12.75">
      <c r="A518" s="73" t="s">
        <v>1206</v>
      </c>
      <c r="B518" s="73" t="s">
        <v>1685</v>
      </c>
      <c r="C518" s="73" t="s">
        <v>91</v>
      </c>
      <c r="D518" s="73" t="s">
        <v>2523</v>
      </c>
      <c r="E518" s="76">
        <v>1603.08</v>
      </c>
      <c r="F518" s="76">
        <v>1603.08</v>
      </c>
      <c r="G518" s="18">
        <v>0</v>
      </c>
      <c r="H518" s="18">
        <v>0</v>
      </c>
      <c r="I518" s="18">
        <v>0</v>
      </c>
    </row>
    <row r="519" spans="1:9" s="95" customFormat="1" ht="12.75">
      <c r="A519" s="73" t="s">
        <v>1206</v>
      </c>
      <c r="B519" s="73" t="s">
        <v>1685</v>
      </c>
      <c r="C519" s="73" t="s">
        <v>92</v>
      </c>
      <c r="D519" s="73" t="s">
        <v>93</v>
      </c>
      <c r="E519" s="76">
        <v>5358</v>
      </c>
      <c r="F519" s="18">
        <v>0</v>
      </c>
      <c r="G519" s="76">
        <v>5358</v>
      </c>
      <c r="H519" s="18">
        <v>0</v>
      </c>
      <c r="I519" s="77">
        <f t="shared" si="11"/>
        <v>5358</v>
      </c>
    </row>
    <row r="520" spans="1:9" s="95" customFormat="1" ht="12.75">
      <c r="A520" s="73"/>
      <c r="B520" s="73"/>
      <c r="C520" s="73"/>
      <c r="D520" s="78" t="s">
        <v>3886</v>
      </c>
      <c r="E520" s="79">
        <f>SUM(E240:E519)</f>
        <v>7420986.099999999</v>
      </c>
      <c r="F520" s="79">
        <f>SUM(F240:F519)</f>
        <v>1222599.64</v>
      </c>
      <c r="G520" s="79">
        <f>SUM(G240:G519)</f>
        <v>6198386.46</v>
      </c>
      <c r="H520" s="79">
        <f>SUM(H240:H519)</f>
        <v>2656384.11</v>
      </c>
      <c r="I520" s="79">
        <f>SUM(I240:I519)</f>
        <v>3542002.35</v>
      </c>
    </row>
    <row r="521" spans="1:9" s="95" customFormat="1" ht="12.75">
      <c r="A521" s="73" t="s">
        <v>1192</v>
      </c>
      <c r="B521" s="73"/>
      <c r="C521" s="73" t="s">
        <v>1688</v>
      </c>
      <c r="D521" s="73" t="s">
        <v>95</v>
      </c>
      <c r="E521" s="74">
        <v>300</v>
      </c>
      <c r="F521" s="74">
        <v>300</v>
      </c>
      <c r="G521" s="74">
        <v>0</v>
      </c>
      <c r="H521" s="75">
        <v>0</v>
      </c>
      <c r="I521" s="75">
        <f>+G521-H521</f>
        <v>0</v>
      </c>
    </row>
    <row r="522" spans="1:9" s="95" customFormat="1" ht="12.75">
      <c r="A522" s="73" t="s">
        <v>1192</v>
      </c>
      <c r="B522" s="73"/>
      <c r="C522" s="73" t="s">
        <v>1686</v>
      </c>
      <c r="D522" s="73" t="s">
        <v>96</v>
      </c>
      <c r="E522" s="76">
        <v>1397.43</v>
      </c>
      <c r="F522" s="76">
        <v>1397.43</v>
      </c>
      <c r="G522" s="18">
        <v>0</v>
      </c>
      <c r="H522" s="18">
        <v>0</v>
      </c>
      <c r="I522" s="18">
        <v>0</v>
      </c>
    </row>
    <row r="523" spans="1:9" s="95" customFormat="1" ht="12.75">
      <c r="A523" s="73" t="s">
        <v>1192</v>
      </c>
      <c r="B523" s="73"/>
      <c r="C523" s="73" t="s">
        <v>97</v>
      </c>
      <c r="D523" s="73" t="s">
        <v>98</v>
      </c>
      <c r="E523" s="76">
        <v>1861</v>
      </c>
      <c r="F523" s="76">
        <v>1861</v>
      </c>
      <c r="G523" s="18">
        <v>0</v>
      </c>
      <c r="H523" s="18">
        <v>0</v>
      </c>
      <c r="I523" s="18">
        <v>0</v>
      </c>
    </row>
    <row r="524" spans="1:9" s="95" customFormat="1" ht="12.75">
      <c r="A524" s="73" t="s">
        <v>1192</v>
      </c>
      <c r="B524" s="73"/>
      <c r="C524" s="73" t="s">
        <v>69</v>
      </c>
      <c r="D524" s="73" t="s">
        <v>99</v>
      </c>
      <c r="E524" s="76">
        <v>3060</v>
      </c>
      <c r="F524" s="76">
        <v>3060</v>
      </c>
      <c r="G524" s="18">
        <v>0</v>
      </c>
      <c r="H524" s="18">
        <v>0</v>
      </c>
      <c r="I524" s="18">
        <v>0</v>
      </c>
    </row>
    <row r="525" spans="1:9" s="95" customFormat="1" ht="12.75">
      <c r="A525" s="73" t="s">
        <v>1192</v>
      </c>
      <c r="B525" s="73"/>
      <c r="C525" s="73" t="s">
        <v>73</v>
      </c>
      <c r="D525" s="73" t="s">
        <v>101</v>
      </c>
      <c r="E525" s="76">
        <v>486.87999999999994</v>
      </c>
      <c r="F525" s="76">
        <v>486.87999999999994</v>
      </c>
      <c r="G525" s="18">
        <v>0</v>
      </c>
      <c r="H525" s="18">
        <v>0</v>
      </c>
      <c r="I525" s="18">
        <v>0</v>
      </c>
    </row>
    <row r="526" spans="1:9" s="95" customFormat="1" ht="12.75">
      <c r="A526" s="73"/>
      <c r="B526" s="73"/>
      <c r="C526" s="73"/>
      <c r="D526" s="78" t="s">
        <v>3886</v>
      </c>
      <c r="E526" s="79">
        <f>SUM(E521:E525)</f>
        <v>7105.31</v>
      </c>
      <c r="F526" s="79">
        <f>SUM(F521:F525)</f>
        <v>7105.31</v>
      </c>
      <c r="G526" s="79">
        <f>SUM(G521:G525)</f>
        <v>0</v>
      </c>
      <c r="H526" s="79">
        <f>SUM(H521:H525)</f>
        <v>0</v>
      </c>
      <c r="I526" s="79">
        <f>SUM(I521:I525)</f>
        <v>0</v>
      </c>
    </row>
    <row r="527" spans="1:9" s="95" customFormat="1" ht="12.75">
      <c r="A527" s="73" t="s">
        <v>1125</v>
      </c>
      <c r="B527" s="73"/>
      <c r="C527" s="73" t="s">
        <v>1686</v>
      </c>
      <c r="D527" s="75" t="s">
        <v>998</v>
      </c>
      <c r="E527" s="74">
        <v>420</v>
      </c>
      <c r="F527" s="74">
        <v>420</v>
      </c>
      <c r="G527" s="74">
        <v>0</v>
      </c>
      <c r="H527" s="75">
        <v>0</v>
      </c>
      <c r="I527" s="75">
        <f>+G527-H527</f>
        <v>0</v>
      </c>
    </row>
    <row r="528" spans="1:9" s="95" customFormat="1" ht="12.75">
      <c r="A528" s="73"/>
      <c r="B528" s="73"/>
      <c r="C528" s="73"/>
      <c r="D528" s="78" t="s">
        <v>3886</v>
      </c>
      <c r="E528" s="79">
        <f>SUM(E527)</f>
        <v>420</v>
      </c>
      <c r="F528" s="79">
        <f>SUM(F527)</f>
        <v>420</v>
      </c>
      <c r="G528" s="79">
        <f>SUM(G527)</f>
        <v>0</v>
      </c>
      <c r="H528" s="79">
        <f>SUM(H527)</f>
        <v>0</v>
      </c>
      <c r="I528" s="79">
        <f>SUM(I527)</f>
        <v>0</v>
      </c>
    </row>
    <row r="529" spans="1:9" s="95" customFormat="1" ht="12.75">
      <c r="A529" s="73" t="s">
        <v>1126</v>
      </c>
      <c r="B529" s="73"/>
      <c r="C529" s="73" t="s">
        <v>1686</v>
      </c>
      <c r="D529" s="73" t="s">
        <v>102</v>
      </c>
      <c r="E529" s="74">
        <v>839.82</v>
      </c>
      <c r="F529" s="74">
        <v>0</v>
      </c>
      <c r="G529" s="74">
        <v>839.82</v>
      </c>
      <c r="H529" s="75">
        <v>0</v>
      </c>
      <c r="I529" s="75">
        <f aca="true" t="shared" si="12" ref="I529:I548">+G529-H529</f>
        <v>839.82</v>
      </c>
    </row>
    <row r="530" spans="1:9" s="95" customFormat="1" ht="12.75">
      <c r="A530" s="73" t="s">
        <v>1126</v>
      </c>
      <c r="B530" s="73"/>
      <c r="C530" s="73" t="s">
        <v>1691</v>
      </c>
      <c r="D530" s="73" t="s">
        <v>103</v>
      </c>
      <c r="E530" s="76">
        <v>32000</v>
      </c>
      <c r="F530" s="18">
        <v>0</v>
      </c>
      <c r="G530" s="76">
        <v>32000</v>
      </c>
      <c r="H530" s="18">
        <v>0</v>
      </c>
      <c r="I530" s="77">
        <f t="shared" si="12"/>
        <v>32000</v>
      </c>
    </row>
    <row r="531" spans="1:9" s="95" customFormat="1" ht="12.75">
      <c r="A531" s="73" t="s">
        <v>1126</v>
      </c>
      <c r="B531" s="73"/>
      <c r="C531" s="73" t="s">
        <v>1768</v>
      </c>
      <c r="D531" s="73" t="s">
        <v>104</v>
      </c>
      <c r="E531" s="76">
        <v>5000</v>
      </c>
      <c r="F531" s="18">
        <v>0</v>
      </c>
      <c r="G531" s="76">
        <v>5000</v>
      </c>
      <c r="H531" s="18">
        <v>0</v>
      </c>
      <c r="I531" s="77">
        <f t="shared" si="12"/>
        <v>5000</v>
      </c>
    </row>
    <row r="532" spans="1:9" s="95" customFormat="1" ht="12.75">
      <c r="A532" s="73" t="s">
        <v>1126</v>
      </c>
      <c r="B532" s="73"/>
      <c r="C532" s="73" t="s">
        <v>1770</v>
      </c>
      <c r="D532" s="73" t="s">
        <v>105</v>
      </c>
      <c r="E532" s="76">
        <v>2.56</v>
      </c>
      <c r="F532" s="18">
        <v>0</v>
      </c>
      <c r="G532" s="76">
        <v>2.56</v>
      </c>
      <c r="H532" s="18">
        <v>0</v>
      </c>
      <c r="I532" s="77">
        <f t="shared" si="12"/>
        <v>2.56</v>
      </c>
    </row>
    <row r="533" spans="1:9" s="95" customFormat="1" ht="12.75">
      <c r="A533" s="73" t="s">
        <v>1126</v>
      </c>
      <c r="B533" s="73"/>
      <c r="C533" s="73" t="s">
        <v>1814</v>
      </c>
      <c r="D533" s="73" t="s">
        <v>106</v>
      </c>
      <c r="E533" s="76">
        <v>240</v>
      </c>
      <c r="F533" s="18">
        <v>0</v>
      </c>
      <c r="G533" s="76">
        <v>240</v>
      </c>
      <c r="H533" s="18">
        <v>0</v>
      </c>
      <c r="I533" s="77">
        <f t="shared" si="12"/>
        <v>240</v>
      </c>
    </row>
    <row r="534" spans="1:9" s="95" customFormat="1" ht="12.75">
      <c r="A534" s="73" t="s">
        <v>1126</v>
      </c>
      <c r="B534" s="73"/>
      <c r="C534" s="73" t="s">
        <v>1858</v>
      </c>
      <c r="D534" s="73" t="s">
        <v>107</v>
      </c>
      <c r="E534" s="76">
        <v>3335</v>
      </c>
      <c r="F534" s="18">
        <v>0</v>
      </c>
      <c r="G534" s="76">
        <v>3335</v>
      </c>
      <c r="H534" s="18">
        <v>0</v>
      </c>
      <c r="I534" s="77">
        <f t="shared" si="12"/>
        <v>3335</v>
      </c>
    </row>
    <row r="535" spans="1:9" s="95" customFormat="1" ht="12.75">
      <c r="A535" s="73" t="s">
        <v>1126</v>
      </c>
      <c r="B535" s="73"/>
      <c r="C535" s="73" t="s">
        <v>1881</v>
      </c>
      <c r="D535" s="73" t="s">
        <v>108</v>
      </c>
      <c r="E535" s="76">
        <v>363.75</v>
      </c>
      <c r="F535" s="18">
        <v>0</v>
      </c>
      <c r="G535" s="76">
        <v>363.75</v>
      </c>
      <c r="H535" s="18">
        <v>0</v>
      </c>
      <c r="I535" s="77">
        <f t="shared" si="12"/>
        <v>363.75</v>
      </c>
    </row>
    <row r="536" spans="1:9" s="95" customFormat="1" ht="12.75">
      <c r="A536" s="73" t="s">
        <v>1126</v>
      </c>
      <c r="B536" s="73"/>
      <c r="C536" s="73" t="s">
        <v>2093</v>
      </c>
      <c r="D536" s="73" t="s">
        <v>110</v>
      </c>
      <c r="E536" s="76">
        <v>97750</v>
      </c>
      <c r="F536" s="18">
        <v>0</v>
      </c>
      <c r="G536" s="76">
        <v>97750</v>
      </c>
      <c r="H536" s="18">
        <v>0</v>
      </c>
      <c r="I536" s="77">
        <f t="shared" si="12"/>
        <v>97750</v>
      </c>
    </row>
    <row r="537" spans="1:9" s="95" customFormat="1" ht="12.75">
      <c r="A537" s="73" t="s">
        <v>1126</v>
      </c>
      <c r="B537" s="73"/>
      <c r="C537" s="73" t="s">
        <v>2112</v>
      </c>
      <c r="D537" s="73" t="s">
        <v>111</v>
      </c>
      <c r="E537" s="76">
        <v>20000</v>
      </c>
      <c r="F537" s="18">
        <v>0</v>
      </c>
      <c r="G537" s="76">
        <v>20000</v>
      </c>
      <c r="H537" s="18">
        <v>0</v>
      </c>
      <c r="I537" s="77">
        <f t="shared" si="12"/>
        <v>20000</v>
      </c>
    </row>
    <row r="538" spans="1:9" s="95" customFormat="1" ht="12.75">
      <c r="A538" s="73" t="s">
        <v>1126</v>
      </c>
      <c r="B538" s="73"/>
      <c r="C538" s="73" t="s">
        <v>2114</v>
      </c>
      <c r="D538" s="73" t="s">
        <v>112</v>
      </c>
      <c r="E538" s="76">
        <v>1265</v>
      </c>
      <c r="F538" s="18">
        <v>0</v>
      </c>
      <c r="G538" s="76">
        <v>1265</v>
      </c>
      <c r="H538" s="18">
        <v>0</v>
      </c>
      <c r="I538" s="77">
        <f t="shared" si="12"/>
        <v>1265</v>
      </c>
    </row>
    <row r="539" spans="1:9" s="95" customFormat="1" ht="12.75">
      <c r="A539" s="73" t="s">
        <v>1126</v>
      </c>
      <c r="B539" s="73"/>
      <c r="C539" s="73" t="s">
        <v>2175</v>
      </c>
      <c r="D539" s="73" t="s">
        <v>113</v>
      </c>
      <c r="E539" s="76">
        <v>3.29</v>
      </c>
      <c r="F539" s="18">
        <v>0</v>
      </c>
      <c r="G539" s="76">
        <v>3.29</v>
      </c>
      <c r="H539" s="18">
        <v>0</v>
      </c>
      <c r="I539" s="77">
        <f t="shared" si="12"/>
        <v>3.29</v>
      </c>
    </row>
    <row r="540" spans="1:9" s="95" customFormat="1" ht="12.75">
      <c r="A540" s="73" t="s">
        <v>1126</v>
      </c>
      <c r="B540" s="73"/>
      <c r="C540" s="73" t="s">
        <v>2185</v>
      </c>
      <c r="D540" s="73" t="s">
        <v>114</v>
      </c>
      <c r="E540" s="76">
        <v>4.9</v>
      </c>
      <c r="F540" s="18">
        <v>0</v>
      </c>
      <c r="G540" s="76">
        <v>4.9</v>
      </c>
      <c r="H540" s="18">
        <v>0</v>
      </c>
      <c r="I540" s="77">
        <f t="shared" si="12"/>
        <v>4.9</v>
      </c>
    </row>
    <row r="541" spans="1:9" s="95" customFormat="1" ht="12.75">
      <c r="A541" s="73" t="s">
        <v>1126</v>
      </c>
      <c r="B541" s="73"/>
      <c r="C541" s="73" t="s">
        <v>2187</v>
      </c>
      <c r="D541" s="73" t="s">
        <v>115</v>
      </c>
      <c r="E541" s="76">
        <v>40000</v>
      </c>
      <c r="F541" s="18">
        <v>0</v>
      </c>
      <c r="G541" s="76">
        <v>40000</v>
      </c>
      <c r="H541" s="18">
        <v>0</v>
      </c>
      <c r="I541" s="77">
        <f t="shared" si="12"/>
        <v>40000</v>
      </c>
    </row>
    <row r="542" spans="1:9" s="95" customFormat="1" ht="12.75">
      <c r="A542" s="73" t="s">
        <v>1126</v>
      </c>
      <c r="B542" s="73"/>
      <c r="C542" s="73" t="s">
        <v>2189</v>
      </c>
      <c r="D542" s="73" t="s">
        <v>116</v>
      </c>
      <c r="E542" s="76">
        <v>45800</v>
      </c>
      <c r="F542" s="18">
        <v>0</v>
      </c>
      <c r="G542" s="76">
        <v>45800</v>
      </c>
      <c r="H542" s="18">
        <v>0</v>
      </c>
      <c r="I542" s="77">
        <f t="shared" si="12"/>
        <v>45800</v>
      </c>
    </row>
    <row r="543" spans="1:9" s="95" customFormat="1" ht="12.75">
      <c r="A543" s="73" t="s">
        <v>1126</v>
      </c>
      <c r="B543" s="73"/>
      <c r="C543" s="73" t="s">
        <v>2191</v>
      </c>
      <c r="D543" s="73" t="s">
        <v>117</v>
      </c>
      <c r="E543" s="76">
        <v>5.39</v>
      </c>
      <c r="F543" s="18">
        <v>0</v>
      </c>
      <c r="G543" s="76">
        <v>5.39</v>
      </c>
      <c r="H543" s="18">
        <v>0</v>
      </c>
      <c r="I543" s="77">
        <f t="shared" si="12"/>
        <v>5.39</v>
      </c>
    </row>
    <row r="544" spans="1:9" s="95" customFormat="1" ht="12.75">
      <c r="A544" s="73" t="s">
        <v>1126</v>
      </c>
      <c r="B544" s="73"/>
      <c r="C544" s="73" t="s">
        <v>97</v>
      </c>
      <c r="D544" s="73" t="s">
        <v>118</v>
      </c>
      <c r="E544" s="76">
        <v>6279</v>
      </c>
      <c r="F544" s="18">
        <v>0</v>
      </c>
      <c r="G544" s="76">
        <v>6279</v>
      </c>
      <c r="H544" s="18">
        <v>0</v>
      </c>
      <c r="I544" s="77">
        <f t="shared" si="12"/>
        <v>6279</v>
      </c>
    </row>
    <row r="545" spans="1:9" s="95" customFormat="1" ht="12.75">
      <c r="A545" s="73" t="s">
        <v>1126</v>
      </c>
      <c r="B545" s="73"/>
      <c r="C545" s="73" t="s">
        <v>2209</v>
      </c>
      <c r="D545" s="73" t="s">
        <v>119</v>
      </c>
      <c r="E545" s="76">
        <v>0.36</v>
      </c>
      <c r="F545" s="18">
        <v>0</v>
      </c>
      <c r="G545" s="76">
        <v>0.36</v>
      </c>
      <c r="H545" s="18">
        <v>0</v>
      </c>
      <c r="I545" s="77">
        <f t="shared" si="12"/>
        <v>0.36</v>
      </c>
    </row>
    <row r="546" spans="1:9" s="95" customFormat="1" ht="12.75">
      <c r="A546" s="73" t="s">
        <v>1126</v>
      </c>
      <c r="B546" s="73"/>
      <c r="C546" s="73" t="s">
        <v>35</v>
      </c>
      <c r="D546" s="73" t="s">
        <v>120</v>
      </c>
      <c r="E546" s="76">
        <v>2355</v>
      </c>
      <c r="F546" s="18">
        <v>0</v>
      </c>
      <c r="G546" s="76">
        <v>2355</v>
      </c>
      <c r="H546" s="18">
        <v>0</v>
      </c>
      <c r="I546" s="77">
        <f t="shared" si="12"/>
        <v>2355</v>
      </c>
    </row>
    <row r="547" spans="1:9" s="95" customFormat="1" ht="12.75">
      <c r="A547" s="73" t="s">
        <v>1126</v>
      </c>
      <c r="B547" s="73"/>
      <c r="C547" s="73" t="s">
        <v>37</v>
      </c>
      <c r="D547" s="73" t="s">
        <v>121</v>
      </c>
      <c r="E547" s="76">
        <v>641.26</v>
      </c>
      <c r="F547" s="18">
        <v>0</v>
      </c>
      <c r="G547" s="76">
        <v>641.26</v>
      </c>
      <c r="H547" s="18">
        <v>0</v>
      </c>
      <c r="I547" s="77">
        <f t="shared" si="12"/>
        <v>641.26</v>
      </c>
    </row>
    <row r="548" spans="1:9" s="95" customFormat="1" ht="12.75">
      <c r="A548" s="73" t="s">
        <v>1126</v>
      </c>
      <c r="B548" s="73"/>
      <c r="C548" s="73" t="s">
        <v>73</v>
      </c>
      <c r="D548" s="73" t="s">
        <v>122</v>
      </c>
      <c r="E548" s="76">
        <v>9160.7</v>
      </c>
      <c r="F548" s="18">
        <v>0</v>
      </c>
      <c r="G548" s="76">
        <v>9160.7</v>
      </c>
      <c r="H548" s="18">
        <v>0</v>
      </c>
      <c r="I548" s="77">
        <f t="shared" si="12"/>
        <v>9160.7</v>
      </c>
    </row>
    <row r="549" spans="1:9" s="95" customFormat="1" ht="12.75">
      <c r="A549" s="73"/>
      <c r="B549" s="73"/>
      <c r="C549" s="73"/>
      <c r="D549" s="78" t="s">
        <v>3886</v>
      </c>
      <c r="E549" s="79">
        <f>SUM(E529:E548)</f>
        <v>265046.03</v>
      </c>
      <c r="F549" s="79">
        <f>SUM(F529:F548)</f>
        <v>0</v>
      </c>
      <c r="G549" s="79">
        <f>SUM(G529:G548)</f>
        <v>265046.03</v>
      </c>
      <c r="H549" s="79">
        <f>SUM(H529:H548)</f>
        <v>0</v>
      </c>
      <c r="I549" s="79">
        <f>SUM(I529:I548)</f>
        <v>265046.03</v>
      </c>
    </row>
    <row r="550" spans="1:9" s="95" customFormat="1" ht="12.75">
      <c r="A550" s="73" t="s">
        <v>1144</v>
      </c>
      <c r="B550" s="73"/>
      <c r="C550" s="73" t="s">
        <v>1686</v>
      </c>
      <c r="D550" s="73" t="s">
        <v>123</v>
      </c>
      <c r="E550" s="74">
        <v>1000</v>
      </c>
      <c r="F550" s="74">
        <v>1000</v>
      </c>
      <c r="G550" s="74">
        <v>0</v>
      </c>
      <c r="H550" s="75">
        <v>0</v>
      </c>
      <c r="I550" s="75">
        <f>+G550-H550</f>
        <v>0</v>
      </c>
    </row>
    <row r="551" spans="1:9" s="95" customFormat="1" ht="12.75">
      <c r="A551" s="73" t="s">
        <v>1144</v>
      </c>
      <c r="B551" s="73"/>
      <c r="C551" s="73" t="s">
        <v>2110</v>
      </c>
      <c r="D551" s="73" t="s">
        <v>124</v>
      </c>
      <c r="E551" s="76">
        <v>572</v>
      </c>
      <c r="F551" s="76">
        <v>572</v>
      </c>
      <c r="G551" s="18">
        <v>0</v>
      </c>
      <c r="H551" s="18">
        <v>0</v>
      </c>
      <c r="I551" s="18">
        <v>0</v>
      </c>
    </row>
    <row r="552" spans="1:9" s="95" customFormat="1" ht="12.75">
      <c r="A552" s="73" t="s">
        <v>1144</v>
      </c>
      <c r="B552" s="73"/>
      <c r="C552" s="73" t="s">
        <v>2181</v>
      </c>
      <c r="D552" s="73" t="s">
        <v>125</v>
      </c>
      <c r="E552" s="76">
        <v>3411.36</v>
      </c>
      <c r="F552" s="76">
        <v>3411.36</v>
      </c>
      <c r="G552" s="18">
        <v>0</v>
      </c>
      <c r="H552" s="18">
        <v>0</v>
      </c>
      <c r="I552" s="18">
        <v>0</v>
      </c>
    </row>
    <row r="553" spans="1:9" s="95" customFormat="1" ht="12.75">
      <c r="A553" s="73"/>
      <c r="B553" s="73"/>
      <c r="C553" s="73"/>
      <c r="D553" s="78" t="s">
        <v>3886</v>
      </c>
      <c r="E553" s="79">
        <f>SUM(E550:E552)</f>
        <v>4983.360000000001</v>
      </c>
      <c r="F553" s="79">
        <f>SUM(F550:F552)</f>
        <v>4983.360000000001</v>
      </c>
      <c r="G553" s="79">
        <f>SUM(G550:G552)</f>
        <v>0</v>
      </c>
      <c r="H553" s="79">
        <f>SUM(H550:H552)</f>
        <v>0</v>
      </c>
      <c r="I553" s="79">
        <f>SUM(I550:I552)</f>
        <v>0</v>
      </c>
    </row>
    <row r="554" spans="1:9" s="95" customFormat="1" ht="12.75">
      <c r="A554" s="73" t="s">
        <v>1143</v>
      </c>
      <c r="B554" s="73"/>
      <c r="C554" s="73" t="s">
        <v>1768</v>
      </c>
      <c r="D554" s="73" t="s">
        <v>105</v>
      </c>
      <c r="E554" s="74">
        <v>1390</v>
      </c>
      <c r="F554" s="74">
        <v>1390</v>
      </c>
      <c r="G554" s="74">
        <v>0</v>
      </c>
      <c r="H554" s="75">
        <v>0</v>
      </c>
      <c r="I554" s="75">
        <f>+G554-H554</f>
        <v>0</v>
      </c>
    </row>
    <row r="555" spans="1:9" s="95" customFormat="1" ht="12.75">
      <c r="A555" s="73" t="s">
        <v>1143</v>
      </c>
      <c r="B555" s="73"/>
      <c r="C555" s="73" t="s">
        <v>1881</v>
      </c>
      <c r="D555" s="73" t="s">
        <v>126</v>
      </c>
      <c r="E555" s="76">
        <v>36000</v>
      </c>
      <c r="F555" s="76">
        <v>36000</v>
      </c>
      <c r="G555" s="18">
        <v>0</v>
      </c>
      <c r="H555" s="18">
        <v>0</v>
      </c>
      <c r="I555" s="18">
        <v>0</v>
      </c>
    </row>
    <row r="556" spans="1:9" s="95" customFormat="1" ht="12.75">
      <c r="A556" s="73" t="s">
        <v>1143</v>
      </c>
      <c r="B556" s="73"/>
      <c r="C556" s="73" t="s">
        <v>1952</v>
      </c>
      <c r="D556" s="73" t="s">
        <v>127</v>
      </c>
      <c r="E556" s="76">
        <v>2900</v>
      </c>
      <c r="F556" s="76">
        <v>2900</v>
      </c>
      <c r="G556" s="18">
        <v>0</v>
      </c>
      <c r="H556" s="18">
        <v>0</v>
      </c>
      <c r="I556" s="18">
        <v>0</v>
      </c>
    </row>
    <row r="557" spans="1:9" s="95" customFormat="1" ht="12.75">
      <c r="A557" s="73" t="s">
        <v>1143</v>
      </c>
      <c r="B557" s="73"/>
      <c r="C557" s="73" t="s">
        <v>97</v>
      </c>
      <c r="D557" s="73" t="s">
        <v>128</v>
      </c>
      <c r="E557" s="76">
        <v>3099.5</v>
      </c>
      <c r="F557" s="76">
        <v>3099.5</v>
      </c>
      <c r="G557" s="18">
        <v>0</v>
      </c>
      <c r="H557" s="18">
        <v>0</v>
      </c>
      <c r="I557" s="18">
        <v>0</v>
      </c>
    </row>
    <row r="558" spans="1:9" s="95" customFormat="1" ht="12.75">
      <c r="A558" s="73" t="s">
        <v>1143</v>
      </c>
      <c r="B558" s="73"/>
      <c r="C558" s="73" t="s">
        <v>100</v>
      </c>
      <c r="D558" s="73" t="s">
        <v>130</v>
      </c>
      <c r="E558" s="76">
        <v>2375</v>
      </c>
      <c r="F558" s="76">
        <v>2375</v>
      </c>
      <c r="G558" s="18">
        <v>0</v>
      </c>
      <c r="H558" s="18">
        <v>0</v>
      </c>
      <c r="I558" s="18">
        <v>0</v>
      </c>
    </row>
    <row r="559" spans="1:9" s="95" customFormat="1" ht="12.75">
      <c r="A559" s="73"/>
      <c r="B559" s="73"/>
      <c r="C559" s="73"/>
      <c r="D559" s="78" t="s">
        <v>3886</v>
      </c>
      <c r="E559" s="79">
        <f>SUM(E554:E558)</f>
        <v>45764.5</v>
      </c>
      <c r="F559" s="79">
        <f>SUM(F554:F558)</f>
        <v>45764.5</v>
      </c>
      <c r="G559" s="79">
        <f>SUM(G554:G558)</f>
        <v>0</v>
      </c>
      <c r="H559" s="79">
        <f>SUM(H554:H558)</f>
        <v>0</v>
      </c>
      <c r="I559" s="79">
        <f>SUM(I554:I558)</f>
        <v>0</v>
      </c>
    </row>
    <row r="560" spans="1:9" s="95" customFormat="1" ht="12.75">
      <c r="A560" s="73" t="s">
        <v>1142</v>
      </c>
      <c r="B560" s="73"/>
      <c r="C560" s="73" t="s">
        <v>1686</v>
      </c>
      <c r="D560" s="73" t="s">
        <v>131</v>
      </c>
      <c r="E560" s="74">
        <v>3000</v>
      </c>
      <c r="F560" s="74">
        <v>0</v>
      </c>
      <c r="G560" s="74">
        <v>3000</v>
      </c>
      <c r="H560" s="75">
        <v>0</v>
      </c>
      <c r="I560" s="75">
        <f aca="true" t="shared" si="13" ref="I560:I565">+G560-H560</f>
        <v>3000</v>
      </c>
    </row>
    <row r="561" spans="1:9" s="95" customFormat="1" ht="12.75">
      <c r="A561" s="73" t="s">
        <v>1142</v>
      </c>
      <c r="B561" s="73"/>
      <c r="C561" s="73" t="s">
        <v>1881</v>
      </c>
      <c r="D561" s="73" t="s">
        <v>132</v>
      </c>
      <c r="E561" s="76">
        <v>23.55</v>
      </c>
      <c r="F561" s="18">
        <v>0</v>
      </c>
      <c r="G561" s="76">
        <v>23.55</v>
      </c>
      <c r="H561" s="18">
        <v>0</v>
      </c>
      <c r="I561" s="77">
        <f t="shared" si="13"/>
        <v>23.55</v>
      </c>
    </row>
    <row r="562" spans="1:9" s="95" customFormat="1" ht="12.75">
      <c r="A562" s="73" t="s">
        <v>1142</v>
      </c>
      <c r="B562" s="73"/>
      <c r="C562" s="73" t="s">
        <v>1902</v>
      </c>
      <c r="D562" s="73" t="s">
        <v>133</v>
      </c>
      <c r="E562" s="76">
        <v>2400</v>
      </c>
      <c r="F562" s="18">
        <v>0</v>
      </c>
      <c r="G562" s="76">
        <v>2400</v>
      </c>
      <c r="H562" s="18">
        <v>0</v>
      </c>
      <c r="I562" s="77">
        <f t="shared" si="13"/>
        <v>2400</v>
      </c>
    </row>
    <row r="563" spans="1:9" s="95" customFormat="1" ht="12.75">
      <c r="A563" s="73" t="s">
        <v>1142</v>
      </c>
      <c r="B563" s="73"/>
      <c r="C563" s="73" t="s">
        <v>1952</v>
      </c>
      <c r="D563" s="73" t="s">
        <v>134</v>
      </c>
      <c r="E563" s="76">
        <v>10.57</v>
      </c>
      <c r="F563" s="18">
        <v>0</v>
      </c>
      <c r="G563" s="76">
        <v>10.57</v>
      </c>
      <c r="H563" s="18">
        <v>0</v>
      </c>
      <c r="I563" s="77">
        <f t="shared" si="13"/>
        <v>10.57</v>
      </c>
    </row>
    <row r="564" spans="1:9" s="95" customFormat="1" ht="12.75">
      <c r="A564" s="73" t="s">
        <v>1142</v>
      </c>
      <c r="B564" s="73"/>
      <c r="C564" s="73" t="s">
        <v>2110</v>
      </c>
      <c r="D564" s="73" t="s">
        <v>135</v>
      </c>
      <c r="E564" s="76">
        <v>648.83</v>
      </c>
      <c r="F564" s="18">
        <v>0</v>
      </c>
      <c r="G564" s="76">
        <v>648.83</v>
      </c>
      <c r="H564" s="18">
        <v>0</v>
      </c>
      <c r="I564" s="77">
        <f t="shared" si="13"/>
        <v>648.83</v>
      </c>
    </row>
    <row r="565" spans="1:9" s="95" customFormat="1" ht="12.75">
      <c r="A565" s="73" t="s">
        <v>1142</v>
      </c>
      <c r="B565" s="73"/>
      <c r="C565" s="73" t="s">
        <v>2112</v>
      </c>
      <c r="D565" s="73" t="s">
        <v>136</v>
      </c>
      <c r="E565" s="76">
        <v>184</v>
      </c>
      <c r="F565" s="18">
        <v>0</v>
      </c>
      <c r="G565" s="76">
        <v>184</v>
      </c>
      <c r="H565" s="18">
        <v>0</v>
      </c>
      <c r="I565" s="77">
        <f t="shared" si="13"/>
        <v>184</v>
      </c>
    </row>
    <row r="566" spans="1:9" s="95" customFormat="1" ht="12.75">
      <c r="A566" s="73" t="s">
        <v>1142</v>
      </c>
      <c r="B566" s="73"/>
      <c r="C566" s="73" t="s">
        <v>97</v>
      </c>
      <c r="D566" s="73" t="s">
        <v>137</v>
      </c>
      <c r="E566" s="76">
        <v>47.95</v>
      </c>
      <c r="F566" s="18">
        <v>0</v>
      </c>
      <c r="G566" s="76">
        <v>47.95</v>
      </c>
      <c r="H566" s="77">
        <v>47.95</v>
      </c>
      <c r="I566" s="18">
        <v>0</v>
      </c>
    </row>
    <row r="567" spans="1:9" s="95" customFormat="1" ht="12.75">
      <c r="A567" s="73"/>
      <c r="B567" s="73"/>
      <c r="C567" s="73"/>
      <c r="D567" s="78" t="s">
        <v>3886</v>
      </c>
      <c r="E567" s="79">
        <f>SUM(E560:E566)</f>
        <v>6314.9</v>
      </c>
      <c r="F567" s="79">
        <f>SUM(F560:F566)</f>
        <v>0</v>
      </c>
      <c r="G567" s="79">
        <f>SUM(G560:G566)</f>
        <v>6314.9</v>
      </c>
      <c r="H567" s="79">
        <f>SUM(H560:H566)</f>
        <v>47.95</v>
      </c>
      <c r="I567" s="79">
        <f>SUM(I560:I566)</f>
        <v>6266.95</v>
      </c>
    </row>
    <row r="568" spans="1:9" s="95" customFormat="1" ht="12.75">
      <c r="A568" s="73" t="s">
        <v>1127</v>
      </c>
      <c r="B568" s="73"/>
      <c r="C568" s="73" t="s">
        <v>1686</v>
      </c>
      <c r="D568" s="73" t="s">
        <v>138</v>
      </c>
      <c r="E568" s="74">
        <v>500</v>
      </c>
      <c r="F568" s="74">
        <v>0</v>
      </c>
      <c r="G568" s="74">
        <v>500</v>
      </c>
      <c r="H568" s="75">
        <v>0</v>
      </c>
      <c r="I568" s="75">
        <f aca="true" t="shared" si="14" ref="I568:I579">+G568-H568</f>
        <v>500</v>
      </c>
    </row>
    <row r="569" spans="1:9" s="95" customFormat="1" ht="12.75">
      <c r="A569" s="73" t="s">
        <v>1127</v>
      </c>
      <c r="B569" s="73"/>
      <c r="C569" s="73" t="s">
        <v>1688</v>
      </c>
      <c r="D569" s="73" t="s">
        <v>139</v>
      </c>
      <c r="E569" s="76">
        <v>6724.48</v>
      </c>
      <c r="F569" s="18">
        <v>0</v>
      </c>
      <c r="G569" s="76">
        <v>6724.48</v>
      </c>
      <c r="H569" s="18">
        <v>0</v>
      </c>
      <c r="I569" s="77">
        <f t="shared" si="14"/>
        <v>6724.48</v>
      </c>
    </row>
    <row r="570" spans="1:9" s="95" customFormat="1" ht="12.75">
      <c r="A570" s="73" t="s">
        <v>1127</v>
      </c>
      <c r="B570" s="73"/>
      <c r="C570" s="73" t="s">
        <v>1770</v>
      </c>
      <c r="D570" s="73" t="s">
        <v>140</v>
      </c>
      <c r="E570" s="76">
        <v>152.4</v>
      </c>
      <c r="F570" s="18">
        <v>0</v>
      </c>
      <c r="G570" s="76">
        <v>152.4</v>
      </c>
      <c r="H570" s="18">
        <v>0</v>
      </c>
      <c r="I570" s="77">
        <f t="shared" si="14"/>
        <v>152.4</v>
      </c>
    </row>
    <row r="571" spans="1:9" s="95" customFormat="1" ht="12.75">
      <c r="A571" s="73" t="s">
        <v>1127</v>
      </c>
      <c r="B571" s="73"/>
      <c r="C571" s="73" t="s">
        <v>1952</v>
      </c>
      <c r="D571" s="73" t="s">
        <v>141</v>
      </c>
      <c r="E571" s="76">
        <v>43112.93</v>
      </c>
      <c r="F571" s="76">
        <v>43112.93</v>
      </c>
      <c r="G571" s="18">
        <v>0</v>
      </c>
      <c r="H571" s="18">
        <v>0</v>
      </c>
      <c r="I571" s="18">
        <v>0</v>
      </c>
    </row>
    <row r="572" spans="1:9" s="95" customFormat="1" ht="12.75">
      <c r="A572" s="73" t="s">
        <v>1127</v>
      </c>
      <c r="B572" s="73"/>
      <c r="C572" s="73" t="s">
        <v>1954</v>
      </c>
      <c r="D572" s="73" t="s">
        <v>142</v>
      </c>
      <c r="E572" s="76">
        <v>200</v>
      </c>
      <c r="F572" s="18">
        <v>0</v>
      </c>
      <c r="G572" s="76">
        <v>200</v>
      </c>
      <c r="H572" s="77">
        <v>200</v>
      </c>
      <c r="I572" s="18">
        <v>0</v>
      </c>
    </row>
    <row r="573" spans="1:9" s="95" customFormat="1" ht="12.75">
      <c r="A573" s="73" t="s">
        <v>1127</v>
      </c>
      <c r="B573" s="73"/>
      <c r="C573" s="73" t="s">
        <v>2175</v>
      </c>
      <c r="D573" s="73" t="s">
        <v>143</v>
      </c>
      <c r="E573" s="76">
        <v>225</v>
      </c>
      <c r="F573" s="18">
        <v>0</v>
      </c>
      <c r="G573" s="76">
        <v>225</v>
      </c>
      <c r="H573" s="77">
        <v>225</v>
      </c>
      <c r="I573" s="18">
        <v>0</v>
      </c>
    </row>
    <row r="574" spans="1:9" s="95" customFormat="1" ht="12.75">
      <c r="A574" s="73" t="s">
        <v>1127</v>
      </c>
      <c r="B574" s="73"/>
      <c r="C574" s="73" t="s">
        <v>2187</v>
      </c>
      <c r="D574" s="73" t="s">
        <v>144</v>
      </c>
      <c r="E574" s="76">
        <v>2379.41</v>
      </c>
      <c r="F574" s="18">
        <v>0</v>
      </c>
      <c r="G574" s="76">
        <v>2379.41</v>
      </c>
      <c r="H574" s="18">
        <v>0</v>
      </c>
      <c r="I574" s="77">
        <f t="shared" si="14"/>
        <v>2379.41</v>
      </c>
    </row>
    <row r="575" spans="1:9" s="95" customFormat="1" ht="12.75">
      <c r="A575" s="73" t="s">
        <v>1127</v>
      </c>
      <c r="B575" s="73"/>
      <c r="C575" s="73" t="s">
        <v>2189</v>
      </c>
      <c r="D575" s="73" t="s">
        <v>145</v>
      </c>
      <c r="E575" s="76">
        <v>3885</v>
      </c>
      <c r="F575" s="18">
        <v>0</v>
      </c>
      <c r="G575" s="76">
        <v>3885</v>
      </c>
      <c r="H575" s="18">
        <v>0</v>
      </c>
      <c r="I575" s="77">
        <f t="shared" si="14"/>
        <v>3885</v>
      </c>
    </row>
    <row r="576" spans="1:9" s="95" customFormat="1" ht="12.75">
      <c r="A576" s="73" t="s">
        <v>1127</v>
      </c>
      <c r="B576" s="73"/>
      <c r="C576" s="73" t="s">
        <v>35</v>
      </c>
      <c r="D576" s="73" t="s">
        <v>146</v>
      </c>
      <c r="E576" s="76">
        <v>100</v>
      </c>
      <c r="F576" s="18">
        <v>0</v>
      </c>
      <c r="G576" s="76">
        <v>100</v>
      </c>
      <c r="H576" s="77">
        <v>100</v>
      </c>
      <c r="I576" s="18">
        <v>0</v>
      </c>
    </row>
    <row r="577" spans="1:9" s="95" customFormat="1" ht="12.75">
      <c r="A577" s="73" t="s">
        <v>1127</v>
      </c>
      <c r="B577" s="73"/>
      <c r="C577" s="73" t="s">
        <v>69</v>
      </c>
      <c r="D577" s="73" t="s">
        <v>129</v>
      </c>
      <c r="E577" s="76">
        <v>15923</v>
      </c>
      <c r="F577" s="18">
        <v>0</v>
      </c>
      <c r="G577" s="76">
        <v>15923</v>
      </c>
      <c r="H577" s="77">
        <v>1318</v>
      </c>
      <c r="I577" s="77">
        <f t="shared" si="14"/>
        <v>14605</v>
      </c>
    </row>
    <row r="578" spans="1:9" s="95" customFormat="1" ht="12.75">
      <c r="A578" s="73" t="s">
        <v>1127</v>
      </c>
      <c r="B578" s="73"/>
      <c r="C578" s="73" t="s">
        <v>71</v>
      </c>
      <c r="D578" s="73" t="s">
        <v>2584</v>
      </c>
      <c r="E578" s="76">
        <v>1377.36</v>
      </c>
      <c r="F578" s="76">
        <v>1377.36</v>
      </c>
      <c r="G578" s="18">
        <v>0</v>
      </c>
      <c r="H578" s="18">
        <v>0</v>
      </c>
      <c r="I578" s="18">
        <v>0</v>
      </c>
    </row>
    <row r="579" spans="1:9" s="95" customFormat="1" ht="12.75">
      <c r="A579" s="73" t="s">
        <v>1127</v>
      </c>
      <c r="B579" s="73"/>
      <c r="C579" s="73" t="s">
        <v>73</v>
      </c>
      <c r="D579" s="73" t="s">
        <v>147</v>
      </c>
      <c r="E579" s="76">
        <v>264.26</v>
      </c>
      <c r="F579" s="18">
        <v>0</v>
      </c>
      <c r="G579" s="76">
        <v>264.26</v>
      </c>
      <c r="H579" s="18">
        <v>0</v>
      </c>
      <c r="I579" s="77">
        <f t="shared" si="14"/>
        <v>264.26</v>
      </c>
    </row>
    <row r="580" spans="1:9" s="95" customFormat="1" ht="12.75">
      <c r="A580" s="73"/>
      <c r="B580" s="73"/>
      <c r="C580" s="73"/>
      <c r="D580" s="78" t="s">
        <v>3886</v>
      </c>
      <c r="E580" s="79">
        <f>SUM(E568:E579)</f>
        <v>74843.84</v>
      </c>
      <c r="F580" s="79">
        <f>SUM(F568:F579)</f>
        <v>44490.29</v>
      </c>
      <c r="G580" s="79">
        <f>SUM(G568:G579)</f>
        <v>30353.55</v>
      </c>
      <c r="H580" s="79">
        <f>SUM(H568:H579)</f>
        <v>1843</v>
      </c>
      <c r="I580" s="79">
        <f>SUM(I568:I579)</f>
        <v>28510.55</v>
      </c>
    </row>
    <row r="581" spans="1:9" s="95" customFormat="1" ht="12.75">
      <c r="A581" s="73" t="s">
        <v>1145</v>
      </c>
      <c r="B581" s="73"/>
      <c r="C581" s="73" t="s">
        <v>1686</v>
      </c>
      <c r="D581" s="73" t="s">
        <v>148</v>
      </c>
      <c r="E581" s="74">
        <v>21275</v>
      </c>
      <c r="F581" s="74">
        <v>0</v>
      </c>
      <c r="G581" s="74">
        <v>21275</v>
      </c>
      <c r="H581" s="75">
        <v>0</v>
      </c>
      <c r="I581" s="75">
        <f>+G581-H581</f>
        <v>21275</v>
      </c>
    </row>
    <row r="582" spans="1:9" s="95" customFormat="1" ht="12.75">
      <c r="A582" s="73" t="s">
        <v>1145</v>
      </c>
      <c r="B582" s="73"/>
      <c r="C582" s="73" t="s">
        <v>1768</v>
      </c>
      <c r="D582" s="73" t="s">
        <v>1206</v>
      </c>
      <c r="E582" s="76">
        <v>3000000</v>
      </c>
      <c r="F582" s="18">
        <v>0</v>
      </c>
      <c r="G582" s="76">
        <v>3000000</v>
      </c>
      <c r="H582" s="18">
        <v>0</v>
      </c>
      <c r="I582" s="77">
        <f>+G582-H582</f>
        <v>3000000</v>
      </c>
    </row>
    <row r="583" spans="1:9" s="95" customFormat="1" ht="12.75">
      <c r="A583" s="73" t="s">
        <v>1145</v>
      </c>
      <c r="B583" s="73"/>
      <c r="C583" s="73" t="s">
        <v>69</v>
      </c>
      <c r="D583" s="73" t="s">
        <v>1509</v>
      </c>
      <c r="E583" s="76">
        <v>133014.75</v>
      </c>
      <c r="F583" s="18">
        <v>0</v>
      </c>
      <c r="G583" s="76">
        <v>133014.75</v>
      </c>
      <c r="H583" s="18">
        <v>0</v>
      </c>
      <c r="I583" s="77">
        <f>+G583-H583</f>
        <v>133014.75</v>
      </c>
    </row>
    <row r="584" spans="1:9" s="95" customFormat="1" ht="12.75">
      <c r="A584" s="73"/>
      <c r="B584" s="73"/>
      <c r="C584" s="73"/>
      <c r="D584" s="78" t="s">
        <v>3886</v>
      </c>
      <c r="E584" s="79">
        <f>SUM(E581:E583)</f>
        <v>3154289.75</v>
      </c>
      <c r="F584" s="79">
        <f>SUM(F581:F583)</f>
        <v>0</v>
      </c>
      <c r="G584" s="79">
        <f>SUM(G581:G583)</f>
        <v>3154289.75</v>
      </c>
      <c r="H584" s="79">
        <f>SUM(H581:H583)</f>
        <v>0</v>
      </c>
      <c r="I584" s="79">
        <f>SUM(I581:I583)</f>
        <v>3154289.75</v>
      </c>
    </row>
    <row r="585" spans="1:9" s="95" customFormat="1" ht="12.75">
      <c r="A585" s="73" t="s">
        <v>1128</v>
      </c>
      <c r="B585" s="73"/>
      <c r="C585" s="73" t="s">
        <v>1688</v>
      </c>
      <c r="D585" s="73" t="s">
        <v>149</v>
      </c>
      <c r="E585" s="74">
        <v>93</v>
      </c>
      <c r="F585" s="74">
        <v>93</v>
      </c>
      <c r="G585" s="74">
        <v>0</v>
      </c>
      <c r="H585" s="75">
        <v>0</v>
      </c>
      <c r="I585" s="75">
        <f>+G585-H585</f>
        <v>0</v>
      </c>
    </row>
    <row r="586" spans="1:9" s="95" customFormat="1" ht="12.75">
      <c r="A586" s="73" t="s">
        <v>1128</v>
      </c>
      <c r="B586" s="73"/>
      <c r="C586" s="73" t="s">
        <v>1768</v>
      </c>
      <c r="D586" s="73" t="s">
        <v>105</v>
      </c>
      <c r="E586" s="76">
        <v>348</v>
      </c>
      <c r="F586" s="76">
        <v>348</v>
      </c>
      <c r="G586" s="18">
        <v>0</v>
      </c>
      <c r="H586" s="18">
        <v>0</v>
      </c>
      <c r="I586" s="18">
        <v>0</v>
      </c>
    </row>
    <row r="587" spans="1:9" s="95" customFormat="1" ht="12.75">
      <c r="A587" s="73" t="s">
        <v>1128</v>
      </c>
      <c r="B587" s="73"/>
      <c r="C587" s="73" t="s">
        <v>1858</v>
      </c>
      <c r="D587" s="73" t="s">
        <v>150</v>
      </c>
      <c r="E587" s="76">
        <v>811.11</v>
      </c>
      <c r="F587" s="18">
        <v>0</v>
      </c>
      <c r="G587" s="76">
        <v>811.11</v>
      </c>
      <c r="H587" s="18">
        <v>0</v>
      </c>
      <c r="I587" s="77">
        <f>+G587-H587</f>
        <v>811.11</v>
      </c>
    </row>
    <row r="588" spans="1:9" s="95" customFormat="1" ht="12.75">
      <c r="A588" s="73" t="s">
        <v>1128</v>
      </c>
      <c r="B588" s="73"/>
      <c r="C588" s="73" t="s">
        <v>2093</v>
      </c>
      <c r="D588" s="73" t="s">
        <v>151</v>
      </c>
      <c r="E588" s="76">
        <v>3000</v>
      </c>
      <c r="F588" s="76">
        <v>3000</v>
      </c>
      <c r="G588" s="18">
        <v>0</v>
      </c>
      <c r="H588" s="18">
        <v>0</v>
      </c>
      <c r="I588" s="18">
        <v>0</v>
      </c>
    </row>
    <row r="589" spans="1:9" s="95" customFormat="1" ht="12.75">
      <c r="A589" s="73" t="s">
        <v>1128</v>
      </c>
      <c r="B589" s="73"/>
      <c r="C589" s="73" t="s">
        <v>35</v>
      </c>
      <c r="D589" s="73" t="s">
        <v>152</v>
      </c>
      <c r="E589" s="76">
        <v>160</v>
      </c>
      <c r="F589" s="76">
        <v>160</v>
      </c>
      <c r="G589" s="18">
        <v>0</v>
      </c>
      <c r="H589" s="18">
        <v>0</v>
      </c>
      <c r="I589" s="18">
        <v>0</v>
      </c>
    </row>
    <row r="590" spans="1:9" s="95" customFormat="1" ht="12.75">
      <c r="A590" s="73"/>
      <c r="B590" s="73"/>
      <c r="C590" s="73"/>
      <c r="D590" s="78" t="s">
        <v>3886</v>
      </c>
      <c r="E590" s="79">
        <f>SUM(E585:E589)</f>
        <v>4412.110000000001</v>
      </c>
      <c r="F590" s="79">
        <f>SUM(F585:F589)</f>
        <v>3601</v>
      </c>
      <c r="G590" s="79">
        <f>SUM(G585:G589)</f>
        <v>811.11</v>
      </c>
      <c r="H590" s="79">
        <f>SUM(H585:H589)</f>
        <v>0</v>
      </c>
      <c r="I590" s="79">
        <f>SUM(I585:I589)</f>
        <v>811.11</v>
      </c>
    </row>
    <row r="591" spans="1:9" s="95" customFormat="1" ht="12.75">
      <c r="A591" s="73" t="s">
        <v>1147</v>
      </c>
      <c r="B591" s="73"/>
      <c r="C591" s="73" t="s">
        <v>2110</v>
      </c>
      <c r="D591" s="73" t="s">
        <v>153</v>
      </c>
      <c r="E591" s="74">
        <v>0.52</v>
      </c>
      <c r="F591" s="74">
        <v>0</v>
      </c>
      <c r="G591" s="74">
        <v>0.52</v>
      </c>
      <c r="H591" s="75">
        <v>0</v>
      </c>
      <c r="I591" s="75">
        <f>+G591-H591</f>
        <v>0.52</v>
      </c>
    </row>
    <row r="592" spans="1:9" s="95" customFormat="1" ht="12.75">
      <c r="A592" s="73" t="s">
        <v>1147</v>
      </c>
      <c r="B592" s="73"/>
      <c r="C592" s="73" t="s">
        <v>2112</v>
      </c>
      <c r="D592" s="73" t="s">
        <v>154</v>
      </c>
      <c r="E592" s="76">
        <v>42500</v>
      </c>
      <c r="F592" s="18">
        <v>0</v>
      </c>
      <c r="G592" s="76">
        <v>42500</v>
      </c>
      <c r="H592" s="18">
        <v>0</v>
      </c>
      <c r="I592" s="77">
        <f>+G592-H592</f>
        <v>42500</v>
      </c>
    </row>
    <row r="593" spans="1:9" s="95" customFormat="1" ht="12.75">
      <c r="A593" s="73" t="s">
        <v>1147</v>
      </c>
      <c r="B593" s="73"/>
      <c r="C593" s="73" t="s">
        <v>2114</v>
      </c>
      <c r="D593" s="73" t="s">
        <v>155</v>
      </c>
      <c r="E593" s="76">
        <v>834</v>
      </c>
      <c r="F593" s="18">
        <v>0</v>
      </c>
      <c r="G593" s="76">
        <v>834</v>
      </c>
      <c r="H593" s="18">
        <v>0</v>
      </c>
      <c r="I593" s="77">
        <f>+G593-H593</f>
        <v>834</v>
      </c>
    </row>
    <row r="594" spans="1:9" s="95" customFormat="1" ht="12.75">
      <c r="A594" s="73"/>
      <c r="B594" s="73"/>
      <c r="C594" s="73"/>
      <c r="D594" s="78" t="s">
        <v>3886</v>
      </c>
      <c r="E594" s="79">
        <f>SUM(E591:E593)</f>
        <v>43334.52</v>
      </c>
      <c r="F594" s="79">
        <f>SUM(F591:F593)</f>
        <v>0</v>
      </c>
      <c r="G594" s="79">
        <f>SUM(G591:G593)</f>
        <v>43334.52</v>
      </c>
      <c r="H594" s="79">
        <f>SUM(H591:H593)</f>
        <v>0</v>
      </c>
      <c r="I594" s="79">
        <f>SUM(I591:I593)</f>
        <v>43334.52</v>
      </c>
    </row>
    <row r="595" spans="1:9" s="95" customFormat="1" ht="12.75">
      <c r="A595" s="73" t="s">
        <v>1129</v>
      </c>
      <c r="B595" s="73"/>
      <c r="C595" s="73" t="s">
        <v>1902</v>
      </c>
      <c r="D595" s="73" t="s">
        <v>156</v>
      </c>
      <c r="E595" s="74">
        <v>0.45</v>
      </c>
      <c r="F595" s="74">
        <v>0</v>
      </c>
      <c r="G595" s="74">
        <v>0.45</v>
      </c>
      <c r="H595" s="75">
        <v>0</v>
      </c>
      <c r="I595" s="75">
        <f>+G595-H595</f>
        <v>0.45</v>
      </c>
    </row>
    <row r="596" spans="1:9" s="95" customFormat="1" ht="12.75">
      <c r="A596" s="73" t="s">
        <v>1129</v>
      </c>
      <c r="B596" s="73"/>
      <c r="C596" s="73" t="s">
        <v>2110</v>
      </c>
      <c r="D596" s="73" t="s">
        <v>157</v>
      </c>
      <c r="E596" s="76">
        <v>16720</v>
      </c>
      <c r="F596" s="18">
        <v>0</v>
      </c>
      <c r="G596" s="76">
        <v>16720</v>
      </c>
      <c r="H596" s="77">
        <v>16720</v>
      </c>
      <c r="I596" s="18">
        <v>0</v>
      </c>
    </row>
    <row r="597" spans="1:9" s="95" customFormat="1" ht="12.75">
      <c r="A597" s="73" t="s">
        <v>1129</v>
      </c>
      <c r="B597" s="73"/>
      <c r="C597" s="73" t="s">
        <v>2114</v>
      </c>
      <c r="D597" s="73" t="s">
        <v>158</v>
      </c>
      <c r="E597" s="76">
        <v>589</v>
      </c>
      <c r="F597" s="18">
        <v>0</v>
      </c>
      <c r="G597" s="76">
        <v>589</v>
      </c>
      <c r="H597" s="18">
        <v>0</v>
      </c>
      <c r="I597" s="77">
        <f>+G597-H597</f>
        <v>589</v>
      </c>
    </row>
    <row r="598" spans="1:9" s="95" customFormat="1" ht="12.75">
      <c r="A598" s="73" t="s">
        <v>1129</v>
      </c>
      <c r="B598" s="73"/>
      <c r="C598" s="73" t="s">
        <v>73</v>
      </c>
      <c r="D598" s="73" t="s">
        <v>159</v>
      </c>
      <c r="E598" s="76">
        <v>100</v>
      </c>
      <c r="F598" s="18">
        <v>0</v>
      </c>
      <c r="G598" s="76">
        <v>100</v>
      </c>
      <c r="H598" s="18">
        <v>0</v>
      </c>
      <c r="I598" s="77">
        <f>+G598-H598</f>
        <v>100</v>
      </c>
    </row>
    <row r="599" spans="1:9" s="95" customFormat="1" ht="12.75">
      <c r="A599" s="73"/>
      <c r="B599" s="73"/>
      <c r="C599" s="73"/>
      <c r="D599" s="78" t="s">
        <v>3886</v>
      </c>
      <c r="E599" s="79">
        <f>SUM(E595:E598)</f>
        <v>17409.45</v>
      </c>
      <c r="F599" s="79">
        <f>SUM(F595:F598)</f>
        <v>0</v>
      </c>
      <c r="G599" s="79">
        <f>SUM(G595:G598)</f>
        <v>17409.45</v>
      </c>
      <c r="H599" s="79">
        <f>SUM(H595:H598)</f>
        <v>16720</v>
      </c>
      <c r="I599" s="79">
        <f>SUM(I595:I598)</f>
        <v>689.45</v>
      </c>
    </row>
    <row r="600" spans="1:9" s="95" customFormat="1" ht="12.75">
      <c r="A600" s="73" t="s">
        <v>1130</v>
      </c>
      <c r="B600" s="73"/>
      <c r="C600" s="73" t="s">
        <v>1768</v>
      </c>
      <c r="D600" s="73" t="s">
        <v>160</v>
      </c>
      <c r="E600" s="74">
        <v>4629</v>
      </c>
      <c r="F600" s="74">
        <v>4629</v>
      </c>
      <c r="G600" s="74">
        <v>0</v>
      </c>
      <c r="H600" s="75">
        <v>0</v>
      </c>
      <c r="I600" s="75">
        <f>+G600-H600</f>
        <v>0</v>
      </c>
    </row>
    <row r="601" spans="1:9" s="95" customFormat="1" ht="12.75">
      <c r="A601" s="73" t="s">
        <v>1130</v>
      </c>
      <c r="B601" s="73"/>
      <c r="C601" s="73" t="s">
        <v>2093</v>
      </c>
      <c r="D601" s="73" t="s">
        <v>161</v>
      </c>
      <c r="E601" s="76">
        <v>1905</v>
      </c>
      <c r="F601" s="76">
        <v>1905</v>
      </c>
      <c r="G601" s="18">
        <v>0</v>
      </c>
      <c r="H601" s="18">
        <v>0</v>
      </c>
      <c r="I601" s="18">
        <v>0</v>
      </c>
    </row>
    <row r="602" spans="1:9" s="95" customFormat="1" ht="12.75">
      <c r="A602" s="73"/>
      <c r="B602" s="73"/>
      <c r="C602" s="73"/>
      <c r="D602" s="78" t="s">
        <v>3886</v>
      </c>
      <c r="E602" s="79">
        <f>SUM(E600:E601)</f>
        <v>6534</v>
      </c>
      <c r="F602" s="79">
        <f>SUM(F600:F601)</f>
        <v>6534</v>
      </c>
      <c r="G602" s="79">
        <f>SUM(G600:G601)</f>
        <v>0</v>
      </c>
      <c r="H602" s="79">
        <f>SUM(H600:H601)</f>
        <v>0</v>
      </c>
      <c r="I602" s="79">
        <f>SUM(I600:I601)</f>
        <v>0</v>
      </c>
    </row>
    <row r="603" spans="1:9" s="95" customFormat="1" ht="12.75">
      <c r="A603" s="73" t="s">
        <v>1146</v>
      </c>
      <c r="B603" s="73"/>
      <c r="C603" s="73" t="s">
        <v>1686</v>
      </c>
      <c r="D603" s="73" t="s">
        <v>162</v>
      </c>
      <c r="E603" s="74">
        <v>0.010000000000218279</v>
      </c>
      <c r="F603" s="74">
        <v>0</v>
      </c>
      <c r="G603" s="74">
        <v>0.010000000000218279</v>
      </c>
      <c r="H603" s="75">
        <v>0</v>
      </c>
      <c r="I603" s="75">
        <f aca="true" t="shared" si="15" ref="I603:I612">+G603-H603</f>
        <v>0.010000000000218279</v>
      </c>
    </row>
    <row r="604" spans="1:9" s="95" customFormat="1" ht="12.75">
      <c r="A604" s="73" t="s">
        <v>1146</v>
      </c>
      <c r="B604" s="73"/>
      <c r="C604" s="73" t="s">
        <v>1688</v>
      </c>
      <c r="D604" s="73" t="s">
        <v>163</v>
      </c>
      <c r="E604" s="76">
        <v>3000</v>
      </c>
      <c r="F604" s="18">
        <v>0</v>
      </c>
      <c r="G604" s="76">
        <v>3000</v>
      </c>
      <c r="H604" s="18">
        <v>0</v>
      </c>
      <c r="I604" s="77">
        <f t="shared" si="15"/>
        <v>3000</v>
      </c>
    </row>
    <row r="605" spans="1:9" s="95" customFormat="1" ht="12.75">
      <c r="A605" s="73" t="s">
        <v>1146</v>
      </c>
      <c r="B605" s="73"/>
      <c r="C605" s="73" t="s">
        <v>1768</v>
      </c>
      <c r="D605" s="73" t="s">
        <v>3085</v>
      </c>
      <c r="E605" s="76">
        <v>10751</v>
      </c>
      <c r="F605" s="18">
        <v>0</v>
      </c>
      <c r="G605" s="76">
        <v>10751</v>
      </c>
      <c r="H605" s="18">
        <v>0</v>
      </c>
      <c r="I605" s="77">
        <f t="shared" si="15"/>
        <v>10751</v>
      </c>
    </row>
    <row r="606" spans="1:9" s="95" customFormat="1" ht="12.75">
      <c r="A606" s="73" t="s">
        <v>1146</v>
      </c>
      <c r="B606" s="73"/>
      <c r="C606" s="73" t="s">
        <v>1770</v>
      </c>
      <c r="D606" s="73" t="s">
        <v>164</v>
      </c>
      <c r="E606" s="76">
        <v>10000</v>
      </c>
      <c r="F606" s="18">
        <v>0</v>
      </c>
      <c r="G606" s="76">
        <v>10000</v>
      </c>
      <c r="H606" s="18">
        <v>0</v>
      </c>
      <c r="I606" s="77">
        <f t="shared" si="15"/>
        <v>10000</v>
      </c>
    </row>
    <row r="607" spans="1:9" s="95" customFormat="1" ht="12.75">
      <c r="A607" s="73" t="s">
        <v>1146</v>
      </c>
      <c r="B607" s="73"/>
      <c r="C607" s="73" t="s">
        <v>1772</v>
      </c>
      <c r="D607" s="73" t="s">
        <v>165</v>
      </c>
      <c r="E607" s="76">
        <v>636.18</v>
      </c>
      <c r="F607" s="18">
        <v>0</v>
      </c>
      <c r="G607" s="76">
        <v>636.18</v>
      </c>
      <c r="H607" s="18">
        <v>0</v>
      </c>
      <c r="I607" s="77">
        <f t="shared" si="15"/>
        <v>636.18</v>
      </c>
    </row>
    <row r="608" spans="1:9" s="95" customFormat="1" ht="12.75">
      <c r="A608" s="73" t="s">
        <v>1146</v>
      </c>
      <c r="B608" s="73"/>
      <c r="C608" s="73" t="s">
        <v>1952</v>
      </c>
      <c r="D608" s="73" t="s">
        <v>166</v>
      </c>
      <c r="E608" s="76">
        <v>10966.91</v>
      </c>
      <c r="F608" s="18">
        <v>0</v>
      </c>
      <c r="G608" s="76">
        <v>10966.91</v>
      </c>
      <c r="H608" s="18">
        <v>0</v>
      </c>
      <c r="I608" s="77">
        <f t="shared" si="15"/>
        <v>10966.91</v>
      </c>
    </row>
    <row r="609" spans="1:9" s="95" customFormat="1" ht="12.75">
      <c r="A609" s="73" t="s">
        <v>1146</v>
      </c>
      <c r="B609" s="73"/>
      <c r="C609" s="73" t="s">
        <v>1958</v>
      </c>
      <c r="D609" s="73" t="s">
        <v>167</v>
      </c>
      <c r="E609" s="76">
        <v>1000</v>
      </c>
      <c r="F609" s="18">
        <v>0</v>
      </c>
      <c r="G609" s="76">
        <v>1000</v>
      </c>
      <c r="H609" s="18">
        <v>0</v>
      </c>
      <c r="I609" s="77">
        <f t="shared" si="15"/>
        <v>1000</v>
      </c>
    </row>
    <row r="610" spans="1:9" s="95" customFormat="1" ht="12.75">
      <c r="A610" s="73" t="s">
        <v>1146</v>
      </c>
      <c r="B610" s="73"/>
      <c r="C610" s="73" t="s">
        <v>97</v>
      </c>
      <c r="D610" s="73" t="s">
        <v>168</v>
      </c>
      <c r="E610" s="76">
        <v>2989.24</v>
      </c>
      <c r="F610" s="18">
        <v>0</v>
      </c>
      <c r="G610" s="76">
        <v>2989.24</v>
      </c>
      <c r="H610" s="18">
        <v>0</v>
      </c>
      <c r="I610" s="77">
        <f t="shared" si="15"/>
        <v>2989.24</v>
      </c>
    </row>
    <row r="611" spans="1:9" s="95" customFormat="1" ht="12.75">
      <c r="A611" s="73" t="s">
        <v>1146</v>
      </c>
      <c r="B611" s="73"/>
      <c r="C611" s="73" t="s">
        <v>2209</v>
      </c>
      <c r="D611" s="73" t="s">
        <v>169</v>
      </c>
      <c r="E611" s="76">
        <v>3699.99</v>
      </c>
      <c r="F611" s="18">
        <v>0</v>
      </c>
      <c r="G611" s="76">
        <v>3699.99</v>
      </c>
      <c r="H611" s="18">
        <v>0</v>
      </c>
      <c r="I611" s="77">
        <f t="shared" si="15"/>
        <v>3699.99</v>
      </c>
    </row>
    <row r="612" spans="1:9" s="95" customFormat="1" ht="12.75">
      <c r="A612" s="73" t="s">
        <v>1146</v>
      </c>
      <c r="B612" s="73"/>
      <c r="C612" s="73" t="s">
        <v>37</v>
      </c>
      <c r="D612" s="73" t="s">
        <v>170</v>
      </c>
      <c r="E612" s="76">
        <v>162.5</v>
      </c>
      <c r="F612" s="18">
        <v>0</v>
      </c>
      <c r="G612" s="76">
        <v>162.5</v>
      </c>
      <c r="H612" s="18">
        <v>0</v>
      </c>
      <c r="I612" s="77">
        <f t="shared" si="15"/>
        <v>162.5</v>
      </c>
    </row>
    <row r="613" spans="1:9" s="95" customFormat="1" ht="12.75">
      <c r="A613" s="73"/>
      <c r="B613" s="73"/>
      <c r="C613" s="73"/>
      <c r="D613" s="78" t="s">
        <v>3886</v>
      </c>
      <c r="E613" s="79">
        <f>SUM(E603:E612)</f>
        <v>43205.83</v>
      </c>
      <c r="F613" s="79">
        <f>SUM(F603:F612)</f>
        <v>0</v>
      </c>
      <c r="G613" s="79">
        <f>SUM(G603:G612)</f>
        <v>43205.83</v>
      </c>
      <c r="H613" s="79">
        <f>SUM(H603:H612)</f>
        <v>0</v>
      </c>
      <c r="I613" s="79">
        <f>SUM(I603:I612)</f>
        <v>43205.83</v>
      </c>
    </row>
    <row r="614" spans="1:9" s="95" customFormat="1" ht="12.75">
      <c r="A614" s="73" t="s">
        <v>1196</v>
      </c>
      <c r="B614" s="73"/>
      <c r="C614" s="73" t="s">
        <v>1686</v>
      </c>
      <c r="D614" s="73" t="s">
        <v>171</v>
      </c>
      <c r="E614" s="74">
        <v>72000</v>
      </c>
      <c r="F614" s="74">
        <v>72000</v>
      </c>
      <c r="G614" s="74">
        <v>0</v>
      </c>
      <c r="H614" s="75">
        <v>0</v>
      </c>
      <c r="I614" s="75">
        <f>+G614-H614</f>
        <v>0</v>
      </c>
    </row>
    <row r="615" spans="1:9" s="95" customFormat="1" ht="12.75">
      <c r="A615" s="73" t="s">
        <v>1196</v>
      </c>
      <c r="B615" s="73"/>
      <c r="C615" s="73" t="s">
        <v>1688</v>
      </c>
      <c r="D615" s="73" t="s">
        <v>172</v>
      </c>
      <c r="E615" s="76">
        <v>18000</v>
      </c>
      <c r="F615" s="76">
        <v>18000</v>
      </c>
      <c r="G615" s="18">
        <v>0</v>
      </c>
      <c r="H615" s="18">
        <v>0</v>
      </c>
      <c r="I615" s="18">
        <v>0</v>
      </c>
    </row>
    <row r="616" spans="1:9" s="95" customFormat="1" ht="12.75">
      <c r="A616" s="73" t="s">
        <v>1196</v>
      </c>
      <c r="B616" s="73"/>
      <c r="C616" s="73" t="s">
        <v>1690</v>
      </c>
      <c r="D616" s="73" t="s">
        <v>173</v>
      </c>
      <c r="E616" s="76">
        <v>120000</v>
      </c>
      <c r="F616" s="76">
        <v>120000</v>
      </c>
      <c r="G616" s="18">
        <v>0</v>
      </c>
      <c r="H616" s="18">
        <v>0</v>
      </c>
      <c r="I616" s="18">
        <v>0</v>
      </c>
    </row>
    <row r="617" spans="1:9" s="95" customFormat="1" ht="12.75">
      <c r="A617" s="73" t="s">
        <v>1196</v>
      </c>
      <c r="B617" s="73"/>
      <c r="C617" s="73" t="s">
        <v>1760</v>
      </c>
      <c r="D617" s="73" t="s">
        <v>174</v>
      </c>
      <c r="E617" s="76">
        <v>12000</v>
      </c>
      <c r="F617" s="76">
        <v>12000</v>
      </c>
      <c r="G617" s="18">
        <v>0</v>
      </c>
      <c r="H617" s="18">
        <v>0</v>
      </c>
      <c r="I617" s="18">
        <v>0</v>
      </c>
    </row>
    <row r="618" spans="1:9" s="95" customFormat="1" ht="12.75">
      <c r="A618" s="73" t="s">
        <v>1196</v>
      </c>
      <c r="B618" s="73"/>
      <c r="C618" s="73" t="s">
        <v>1768</v>
      </c>
      <c r="D618" s="73" t="s">
        <v>175</v>
      </c>
      <c r="E618" s="76">
        <v>78000</v>
      </c>
      <c r="F618" s="76">
        <v>78000</v>
      </c>
      <c r="G618" s="18">
        <v>0</v>
      </c>
      <c r="H618" s="18">
        <v>0</v>
      </c>
      <c r="I618" s="18">
        <v>0</v>
      </c>
    </row>
    <row r="619" spans="1:9" s="95" customFormat="1" ht="12.75">
      <c r="A619" s="73" t="s">
        <v>1196</v>
      </c>
      <c r="B619" s="73"/>
      <c r="C619" s="73" t="s">
        <v>1770</v>
      </c>
      <c r="D619" s="73" t="s">
        <v>176</v>
      </c>
      <c r="E619" s="76">
        <v>130000</v>
      </c>
      <c r="F619" s="76">
        <v>130000</v>
      </c>
      <c r="G619" s="18">
        <v>0</v>
      </c>
      <c r="H619" s="18">
        <v>0</v>
      </c>
      <c r="I619" s="18">
        <v>0</v>
      </c>
    </row>
    <row r="620" spans="1:9" s="95" customFormat="1" ht="12.75">
      <c r="A620" s="73" t="s">
        <v>1196</v>
      </c>
      <c r="B620" s="73"/>
      <c r="C620" s="73" t="s">
        <v>1772</v>
      </c>
      <c r="D620" s="73" t="s">
        <v>177</v>
      </c>
      <c r="E620" s="76">
        <v>10000</v>
      </c>
      <c r="F620" s="76">
        <v>10000</v>
      </c>
      <c r="G620" s="18">
        <v>0</v>
      </c>
      <c r="H620" s="18">
        <v>0</v>
      </c>
      <c r="I620" s="18">
        <v>0</v>
      </c>
    </row>
    <row r="621" spans="1:9" s="95" customFormat="1" ht="12.75">
      <c r="A621" s="73" t="s">
        <v>1196</v>
      </c>
      <c r="B621" s="73"/>
      <c r="C621" s="73" t="s">
        <v>1824</v>
      </c>
      <c r="D621" s="73" t="s">
        <v>178</v>
      </c>
      <c r="E621" s="76">
        <v>89000</v>
      </c>
      <c r="F621" s="76">
        <v>89000</v>
      </c>
      <c r="G621" s="18">
        <v>0</v>
      </c>
      <c r="H621" s="18">
        <v>0</v>
      </c>
      <c r="I621" s="18">
        <v>0</v>
      </c>
    </row>
    <row r="622" spans="1:9" s="95" customFormat="1" ht="12.75">
      <c r="A622" s="73" t="s">
        <v>1196</v>
      </c>
      <c r="B622" s="73"/>
      <c r="C622" s="73" t="s">
        <v>1881</v>
      </c>
      <c r="D622" s="73" t="s">
        <v>179</v>
      </c>
      <c r="E622" s="76">
        <v>475</v>
      </c>
      <c r="F622" s="76">
        <v>475</v>
      </c>
      <c r="G622" s="18">
        <v>0</v>
      </c>
      <c r="H622" s="18">
        <v>0</v>
      </c>
      <c r="I622" s="18">
        <v>0</v>
      </c>
    </row>
    <row r="623" spans="1:9" s="95" customFormat="1" ht="12.75">
      <c r="A623" s="73" t="s">
        <v>1196</v>
      </c>
      <c r="B623" s="73"/>
      <c r="C623" s="73" t="s">
        <v>1902</v>
      </c>
      <c r="D623" s="73" t="s">
        <v>180</v>
      </c>
      <c r="E623" s="76">
        <v>174000</v>
      </c>
      <c r="F623" s="76">
        <v>174000</v>
      </c>
      <c r="G623" s="18">
        <v>0</v>
      </c>
      <c r="H623" s="18">
        <v>0</v>
      </c>
      <c r="I623" s="18">
        <v>0</v>
      </c>
    </row>
    <row r="624" spans="1:9" s="95" customFormat="1" ht="12.75">
      <c r="A624" s="73" t="s">
        <v>1196</v>
      </c>
      <c r="B624" s="73"/>
      <c r="C624" s="73" t="s">
        <v>1928</v>
      </c>
      <c r="D624" s="73" t="s">
        <v>181</v>
      </c>
      <c r="E624" s="76">
        <v>24.7</v>
      </c>
      <c r="F624" s="76">
        <v>24.7</v>
      </c>
      <c r="G624" s="18">
        <v>0</v>
      </c>
      <c r="H624" s="18">
        <v>0</v>
      </c>
      <c r="I624" s="18">
        <v>0</v>
      </c>
    </row>
    <row r="625" spans="1:9" s="95" customFormat="1" ht="12.75">
      <c r="A625" s="73" t="s">
        <v>1196</v>
      </c>
      <c r="B625" s="73"/>
      <c r="C625" s="73" t="s">
        <v>1952</v>
      </c>
      <c r="D625" s="73" t="s">
        <v>182</v>
      </c>
      <c r="E625" s="76">
        <v>3500</v>
      </c>
      <c r="F625" s="76">
        <v>3500</v>
      </c>
      <c r="G625" s="18">
        <v>0</v>
      </c>
      <c r="H625" s="18">
        <v>0</v>
      </c>
      <c r="I625" s="18">
        <v>0</v>
      </c>
    </row>
    <row r="626" spans="1:9" s="95" customFormat="1" ht="12.75">
      <c r="A626" s="73" t="s">
        <v>1196</v>
      </c>
      <c r="B626" s="73"/>
      <c r="C626" s="73" t="s">
        <v>1954</v>
      </c>
      <c r="D626" s="73" t="s">
        <v>183</v>
      </c>
      <c r="E626" s="76">
        <v>16000</v>
      </c>
      <c r="F626" s="76">
        <v>16000</v>
      </c>
      <c r="G626" s="18">
        <v>0</v>
      </c>
      <c r="H626" s="18">
        <v>0</v>
      </c>
      <c r="I626" s="18">
        <v>0</v>
      </c>
    </row>
    <row r="627" spans="1:9" s="95" customFormat="1" ht="12.75">
      <c r="A627" s="73" t="s">
        <v>1196</v>
      </c>
      <c r="B627" s="73"/>
      <c r="C627" s="73" t="s">
        <v>2110</v>
      </c>
      <c r="D627" s="73" t="s">
        <v>184</v>
      </c>
      <c r="E627" s="76">
        <v>90000</v>
      </c>
      <c r="F627" s="76">
        <v>90000</v>
      </c>
      <c r="G627" s="18">
        <v>0</v>
      </c>
      <c r="H627" s="18">
        <v>0</v>
      </c>
      <c r="I627" s="18">
        <v>0</v>
      </c>
    </row>
    <row r="628" spans="1:9" s="95" customFormat="1" ht="12.75">
      <c r="A628" s="73" t="s">
        <v>1196</v>
      </c>
      <c r="B628" s="73"/>
      <c r="C628" s="73" t="s">
        <v>2112</v>
      </c>
      <c r="D628" s="73" t="s">
        <v>185</v>
      </c>
      <c r="E628" s="76">
        <v>35000</v>
      </c>
      <c r="F628" s="76">
        <v>35000</v>
      </c>
      <c r="G628" s="18">
        <v>0</v>
      </c>
      <c r="H628" s="18">
        <v>0</v>
      </c>
      <c r="I628" s="18">
        <v>0</v>
      </c>
    </row>
    <row r="629" spans="1:9" s="95" customFormat="1" ht="12.75">
      <c r="A629" s="73" t="s">
        <v>1196</v>
      </c>
      <c r="B629" s="73"/>
      <c r="C629" s="73" t="s">
        <v>2114</v>
      </c>
      <c r="D629" s="73" t="s">
        <v>186</v>
      </c>
      <c r="E629" s="76">
        <v>2000</v>
      </c>
      <c r="F629" s="76">
        <v>2000</v>
      </c>
      <c r="G629" s="18">
        <v>0</v>
      </c>
      <c r="H629" s="18">
        <v>0</v>
      </c>
      <c r="I629" s="18">
        <v>0</v>
      </c>
    </row>
    <row r="630" spans="1:9" s="95" customFormat="1" ht="12.75">
      <c r="A630" s="73" t="s">
        <v>1196</v>
      </c>
      <c r="B630" s="73"/>
      <c r="C630" s="73" t="s">
        <v>187</v>
      </c>
      <c r="D630" s="73" t="s">
        <v>188</v>
      </c>
      <c r="E630" s="76">
        <v>4810</v>
      </c>
      <c r="F630" s="76">
        <v>4810</v>
      </c>
      <c r="G630" s="18">
        <v>0</v>
      </c>
      <c r="H630" s="18">
        <v>0</v>
      </c>
      <c r="I630" s="18">
        <v>0</v>
      </c>
    </row>
    <row r="631" spans="1:9" s="95" customFormat="1" ht="12.75">
      <c r="A631" s="73" t="s">
        <v>1196</v>
      </c>
      <c r="B631" s="73"/>
      <c r="C631" s="73" t="s">
        <v>2175</v>
      </c>
      <c r="D631" s="73" t="s">
        <v>189</v>
      </c>
      <c r="E631" s="76">
        <v>24000</v>
      </c>
      <c r="F631" s="76">
        <v>24000</v>
      </c>
      <c r="G631" s="18">
        <v>0</v>
      </c>
      <c r="H631" s="18">
        <v>0</v>
      </c>
      <c r="I631" s="18">
        <v>0</v>
      </c>
    </row>
    <row r="632" spans="1:9" s="95" customFormat="1" ht="12.75">
      <c r="A632" s="73" t="s">
        <v>1196</v>
      </c>
      <c r="B632" s="73"/>
      <c r="C632" s="73" t="s">
        <v>2181</v>
      </c>
      <c r="D632" s="73" t="s">
        <v>190</v>
      </c>
      <c r="E632" s="76">
        <v>60000</v>
      </c>
      <c r="F632" s="76">
        <v>60000</v>
      </c>
      <c r="G632" s="18">
        <v>0</v>
      </c>
      <c r="H632" s="18">
        <v>0</v>
      </c>
      <c r="I632" s="18">
        <v>0</v>
      </c>
    </row>
    <row r="633" spans="1:9" s="95" customFormat="1" ht="12.75">
      <c r="A633" s="73" t="s">
        <v>1196</v>
      </c>
      <c r="B633" s="73"/>
      <c r="C633" s="73" t="s">
        <v>2183</v>
      </c>
      <c r="D633" s="73" t="s">
        <v>191</v>
      </c>
      <c r="E633" s="76">
        <v>180000</v>
      </c>
      <c r="F633" s="76">
        <v>180000</v>
      </c>
      <c r="G633" s="18">
        <v>0</v>
      </c>
      <c r="H633" s="18">
        <v>0</v>
      </c>
      <c r="I633" s="18">
        <v>0</v>
      </c>
    </row>
    <row r="634" spans="1:9" s="95" customFormat="1" ht="12.75">
      <c r="A634" s="73" t="s">
        <v>1196</v>
      </c>
      <c r="B634" s="73"/>
      <c r="C634" s="73" t="s">
        <v>2187</v>
      </c>
      <c r="D634" s="73" t="s">
        <v>192</v>
      </c>
      <c r="E634" s="76">
        <v>18000</v>
      </c>
      <c r="F634" s="76">
        <v>18000</v>
      </c>
      <c r="G634" s="18">
        <v>0</v>
      </c>
      <c r="H634" s="18">
        <v>0</v>
      </c>
      <c r="I634" s="18">
        <v>0</v>
      </c>
    </row>
    <row r="635" spans="1:9" s="95" customFormat="1" ht="12.75">
      <c r="A635" s="73" t="s">
        <v>1196</v>
      </c>
      <c r="B635" s="73"/>
      <c r="C635" s="73" t="s">
        <v>97</v>
      </c>
      <c r="D635" s="73" t="s">
        <v>193</v>
      </c>
      <c r="E635" s="76">
        <v>8000</v>
      </c>
      <c r="F635" s="76">
        <v>8000</v>
      </c>
      <c r="G635" s="18">
        <v>0</v>
      </c>
      <c r="H635" s="18">
        <v>0</v>
      </c>
      <c r="I635" s="18">
        <v>0</v>
      </c>
    </row>
    <row r="636" spans="1:9" s="95" customFormat="1" ht="12.75">
      <c r="A636" s="73" t="s">
        <v>1196</v>
      </c>
      <c r="B636" s="73"/>
      <c r="C636" s="73" t="s">
        <v>35</v>
      </c>
      <c r="D636" s="73" t="s">
        <v>194</v>
      </c>
      <c r="E636" s="76">
        <v>68000</v>
      </c>
      <c r="F636" s="76">
        <v>68000</v>
      </c>
      <c r="G636" s="18">
        <v>0</v>
      </c>
      <c r="H636" s="18">
        <v>0</v>
      </c>
      <c r="I636" s="18">
        <v>0</v>
      </c>
    </row>
    <row r="637" spans="1:9" s="95" customFormat="1" ht="12.75">
      <c r="A637" s="73" t="s">
        <v>1196</v>
      </c>
      <c r="B637" s="73"/>
      <c r="C637" s="73" t="s">
        <v>41</v>
      </c>
      <c r="D637" s="73" t="s">
        <v>195</v>
      </c>
      <c r="E637" s="76">
        <v>12004.2</v>
      </c>
      <c r="F637" s="76">
        <v>12004.2</v>
      </c>
      <c r="G637" s="18">
        <v>0</v>
      </c>
      <c r="H637" s="18">
        <v>0</v>
      </c>
      <c r="I637" s="18">
        <v>0</v>
      </c>
    </row>
    <row r="638" spans="1:9" s="95" customFormat="1" ht="12.75">
      <c r="A638" s="73" t="s">
        <v>1196</v>
      </c>
      <c r="B638" s="73"/>
      <c r="C638" s="73" t="s">
        <v>73</v>
      </c>
      <c r="D638" s="73" t="s">
        <v>196</v>
      </c>
      <c r="E638" s="76">
        <v>43000</v>
      </c>
      <c r="F638" s="76">
        <v>43000</v>
      </c>
      <c r="G638" s="18">
        <v>0</v>
      </c>
      <c r="H638" s="18">
        <v>0</v>
      </c>
      <c r="I638" s="18">
        <v>0</v>
      </c>
    </row>
    <row r="639" spans="1:9" s="95" customFormat="1" ht="12.75">
      <c r="A639" s="73"/>
      <c r="B639" s="73"/>
      <c r="C639" s="73"/>
      <c r="D639" s="78" t="s">
        <v>3886</v>
      </c>
      <c r="E639" s="79">
        <f>SUM(E614:E638)</f>
        <v>1267813.9</v>
      </c>
      <c r="F639" s="79">
        <f>SUM(F614:F638)</f>
        <v>1267813.9</v>
      </c>
      <c r="G639" s="79">
        <f>SUM(G614:G638)</f>
        <v>0</v>
      </c>
      <c r="H639" s="79">
        <f>SUM(H614:H638)</f>
        <v>0</v>
      </c>
      <c r="I639" s="79">
        <f>SUM(I614:I638)</f>
        <v>0</v>
      </c>
    </row>
    <row r="640" spans="1:9" s="95" customFormat="1" ht="12.75">
      <c r="A640" s="73" t="s">
        <v>1148</v>
      </c>
      <c r="B640" s="73"/>
      <c r="C640" s="73" t="s">
        <v>1686</v>
      </c>
      <c r="D640" s="73" t="s">
        <v>197</v>
      </c>
      <c r="E640" s="74">
        <v>1850</v>
      </c>
      <c r="F640" s="74">
        <v>0</v>
      </c>
      <c r="G640" s="74">
        <v>1850</v>
      </c>
      <c r="H640" s="75">
        <v>0</v>
      </c>
      <c r="I640" s="75">
        <f>+G640-H640</f>
        <v>1850</v>
      </c>
    </row>
    <row r="641" spans="1:9" s="95" customFormat="1" ht="12.75">
      <c r="A641" s="73" t="s">
        <v>1148</v>
      </c>
      <c r="B641" s="73"/>
      <c r="C641" s="73" t="s">
        <v>35</v>
      </c>
      <c r="D641" s="73" t="s">
        <v>198</v>
      </c>
      <c r="E641" s="76">
        <v>3506.58</v>
      </c>
      <c r="F641" s="76">
        <v>3506.58</v>
      </c>
      <c r="G641" s="18">
        <v>0</v>
      </c>
      <c r="H641" s="18">
        <v>0</v>
      </c>
      <c r="I641" s="18">
        <v>0</v>
      </c>
    </row>
    <row r="642" spans="1:9" s="95" customFormat="1" ht="12.75">
      <c r="A642" s="73" t="s">
        <v>1148</v>
      </c>
      <c r="B642" s="73"/>
      <c r="C642" s="73" t="s">
        <v>69</v>
      </c>
      <c r="D642" s="73" t="s">
        <v>129</v>
      </c>
      <c r="E642" s="76">
        <v>30113</v>
      </c>
      <c r="F642" s="76">
        <v>14928</v>
      </c>
      <c r="G642" s="76">
        <v>15185</v>
      </c>
      <c r="H642" s="77">
        <v>15185</v>
      </c>
      <c r="I642" s="18">
        <v>0</v>
      </c>
    </row>
    <row r="643" spans="1:9" s="95" customFormat="1" ht="12.75">
      <c r="A643" s="73"/>
      <c r="B643" s="73"/>
      <c r="C643" s="73"/>
      <c r="D643" s="78" t="s">
        <v>3886</v>
      </c>
      <c r="E643" s="79">
        <f>SUM(E640:E642)</f>
        <v>35469.58</v>
      </c>
      <c r="F643" s="79">
        <f>SUM(F640:F642)</f>
        <v>18434.58</v>
      </c>
      <c r="G643" s="79">
        <f>SUM(G640:G642)</f>
        <v>17035</v>
      </c>
      <c r="H643" s="79">
        <f>SUM(H640:H642)</f>
        <v>15185</v>
      </c>
      <c r="I643" s="79">
        <f>SUM(I640:I642)</f>
        <v>1850</v>
      </c>
    </row>
    <row r="644" spans="1:9" s="95" customFormat="1" ht="12.75">
      <c r="A644" s="73" t="s">
        <v>1131</v>
      </c>
      <c r="B644" s="73"/>
      <c r="C644" s="73" t="s">
        <v>1686</v>
      </c>
      <c r="D644" s="73" t="s">
        <v>199</v>
      </c>
      <c r="E644" s="74">
        <v>11500</v>
      </c>
      <c r="F644" s="74">
        <v>0</v>
      </c>
      <c r="G644" s="74">
        <v>11500</v>
      </c>
      <c r="H644" s="75">
        <v>0</v>
      </c>
      <c r="I644" s="75">
        <f aca="true" t="shared" si="16" ref="I644:I653">+G644-H644</f>
        <v>11500</v>
      </c>
    </row>
    <row r="645" spans="1:9" s="95" customFormat="1" ht="12.75">
      <c r="A645" s="73" t="s">
        <v>1131</v>
      </c>
      <c r="B645" s="73"/>
      <c r="C645" s="73" t="s">
        <v>1688</v>
      </c>
      <c r="D645" s="73" t="s">
        <v>200</v>
      </c>
      <c r="E645" s="76">
        <v>920</v>
      </c>
      <c r="F645" s="18">
        <v>0</v>
      </c>
      <c r="G645" s="76">
        <v>920</v>
      </c>
      <c r="H645" s="18">
        <v>0</v>
      </c>
      <c r="I645" s="77">
        <f t="shared" si="16"/>
        <v>920</v>
      </c>
    </row>
    <row r="646" spans="1:9" s="95" customFormat="1" ht="12.75">
      <c r="A646" s="73" t="s">
        <v>1131</v>
      </c>
      <c r="B646" s="73"/>
      <c r="C646" s="73" t="s">
        <v>1690</v>
      </c>
      <c r="D646" s="73" t="s">
        <v>201</v>
      </c>
      <c r="E646" s="76">
        <v>9341.75</v>
      </c>
      <c r="F646" s="18">
        <v>0</v>
      </c>
      <c r="G646" s="76">
        <v>9341.75</v>
      </c>
      <c r="H646" s="18">
        <v>0</v>
      </c>
      <c r="I646" s="77">
        <f t="shared" si="16"/>
        <v>9341.75</v>
      </c>
    </row>
    <row r="647" spans="1:9" s="95" customFormat="1" ht="12.75">
      <c r="A647" s="73" t="s">
        <v>1131</v>
      </c>
      <c r="B647" s="73"/>
      <c r="C647" s="73" t="s">
        <v>1824</v>
      </c>
      <c r="D647" s="73" t="s">
        <v>202</v>
      </c>
      <c r="E647" s="76">
        <v>2300</v>
      </c>
      <c r="F647" s="18">
        <v>0</v>
      </c>
      <c r="G647" s="76">
        <v>2300</v>
      </c>
      <c r="H647" s="18">
        <v>0</v>
      </c>
      <c r="I647" s="77">
        <f t="shared" si="16"/>
        <v>2300</v>
      </c>
    </row>
    <row r="648" spans="1:9" s="95" customFormat="1" ht="12.75">
      <c r="A648" s="73" t="s">
        <v>1131</v>
      </c>
      <c r="B648" s="73"/>
      <c r="C648" s="73" t="s">
        <v>1858</v>
      </c>
      <c r="D648" s="73" t="s">
        <v>203</v>
      </c>
      <c r="E648" s="76">
        <v>3030</v>
      </c>
      <c r="F648" s="18">
        <v>0</v>
      </c>
      <c r="G648" s="76">
        <v>3030</v>
      </c>
      <c r="H648" s="18">
        <v>0</v>
      </c>
      <c r="I648" s="77">
        <f t="shared" si="16"/>
        <v>3030</v>
      </c>
    </row>
    <row r="649" spans="1:9" s="95" customFormat="1" ht="12.75">
      <c r="A649" s="73" t="s">
        <v>1131</v>
      </c>
      <c r="B649" s="73"/>
      <c r="C649" s="73" t="s">
        <v>1928</v>
      </c>
      <c r="D649" s="73" t="s">
        <v>204</v>
      </c>
      <c r="E649" s="76">
        <v>5980</v>
      </c>
      <c r="F649" s="18">
        <v>0</v>
      </c>
      <c r="G649" s="76">
        <v>5980</v>
      </c>
      <c r="H649" s="18">
        <v>0</v>
      </c>
      <c r="I649" s="77">
        <f t="shared" si="16"/>
        <v>5980</v>
      </c>
    </row>
    <row r="650" spans="1:9" s="95" customFormat="1" ht="12.75">
      <c r="A650" s="73" t="s">
        <v>1131</v>
      </c>
      <c r="B650" s="73"/>
      <c r="C650" s="73" t="s">
        <v>1952</v>
      </c>
      <c r="D650" s="73" t="s">
        <v>205</v>
      </c>
      <c r="E650" s="76">
        <v>20000</v>
      </c>
      <c r="F650" s="18">
        <v>0</v>
      </c>
      <c r="G650" s="76">
        <v>20000</v>
      </c>
      <c r="H650" s="18">
        <v>0</v>
      </c>
      <c r="I650" s="77">
        <f t="shared" si="16"/>
        <v>20000</v>
      </c>
    </row>
    <row r="651" spans="1:9" s="95" customFormat="1" ht="12.75">
      <c r="A651" s="73" t="s">
        <v>1131</v>
      </c>
      <c r="B651" s="73"/>
      <c r="C651" s="73" t="s">
        <v>2110</v>
      </c>
      <c r="D651" s="73" t="s">
        <v>206</v>
      </c>
      <c r="E651" s="76">
        <v>4425</v>
      </c>
      <c r="F651" s="18">
        <v>0</v>
      </c>
      <c r="G651" s="76">
        <v>4425</v>
      </c>
      <c r="H651" s="18">
        <v>0</v>
      </c>
      <c r="I651" s="77">
        <f t="shared" si="16"/>
        <v>4425</v>
      </c>
    </row>
    <row r="652" spans="1:9" s="95" customFormat="1" ht="12.75">
      <c r="A652" s="73" t="s">
        <v>1131</v>
      </c>
      <c r="B652" s="73"/>
      <c r="C652" s="73" t="s">
        <v>2175</v>
      </c>
      <c r="D652" s="73" t="s">
        <v>207</v>
      </c>
      <c r="E652" s="76">
        <v>16710.99</v>
      </c>
      <c r="F652" s="18">
        <v>0</v>
      </c>
      <c r="G652" s="76">
        <v>16710.99</v>
      </c>
      <c r="H652" s="18">
        <v>0</v>
      </c>
      <c r="I652" s="77">
        <f t="shared" si="16"/>
        <v>16710.99</v>
      </c>
    </row>
    <row r="653" spans="1:9" s="95" customFormat="1" ht="12.75">
      <c r="A653" s="73" t="s">
        <v>1131</v>
      </c>
      <c r="B653" s="73"/>
      <c r="C653" s="73" t="s">
        <v>97</v>
      </c>
      <c r="D653" s="73" t="s">
        <v>208</v>
      </c>
      <c r="E653" s="76">
        <v>690</v>
      </c>
      <c r="F653" s="18">
        <v>0</v>
      </c>
      <c r="G653" s="76">
        <v>690</v>
      </c>
      <c r="H653" s="18">
        <v>0</v>
      </c>
      <c r="I653" s="77">
        <f t="shared" si="16"/>
        <v>690</v>
      </c>
    </row>
    <row r="654" spans="1:9" s="95" customFormat="1" ht="12.75">
      <c r="A654" s="73"/>
      <c r="B654" s="73"/>
      <c r="C654" s="73"/>
      <c r="D654" s="78" t="s">
        <v>3886</v>
      </c>
      <c r="E654" s="79">
        <f>SUM(E644:E653)</f>
        <v>74897.74</v>
      </c>
      <c r="F654" s="79">
        <f>SUM(F644:F653)</f>
        <v>0</v>
      </c>
      <c r="G654" s="79">
        <f>SUM(G644:G653)</f>
        <v>74897.74</v>
      </c>
      <c r="H654" s="79">
        <f>SUM(H644:H653)</f>
        <v>0</v>
      </c>
      <c r="I654" s="79">
        <f>SUM(I644:I653)</f>
        <v>74897.74</v>
      </c>
    </row>
    <row r="655" spans="1:9" s="95" customFormat="1" ht="12.75">
      <c r="A655" s="73" t="s">
        <v>1149</v>
      </c>
      <c r="B655" s="73"/>
      <c r="C655" s="73" t="s">
        <v>1686</v>
      </c>
      <c r="D655" s="73" t="s">
        <v>209</v>
      </c>
      <c r="E655" s="74">
        <v>1345</v>
      </c>
      <c r="F655" s="74">
        <v>0</v>
      </c>
      <c r="G655" s="74">
        <v>1345</v>
      </c>
      <c r="H655" s="75">
        <v>0</v>
      </c>
      <c r="I655" s="75">
        <f aca="true" t="shared" si="17" ref="I655:I663">+G655-H655</f>
        <v>1345</v>
      </c>
    </row>
    <row r="656" spans="1:9" s="95" customFormat="1" ht="12.75">
      <c r="A656" s="73" t="s">
        <v>1149</v>
      </c>
      <c r="B656" s="73"/>
      <c r="C656" s="73" t="s">
        <v>1768</v>
      </c>
      <c r="D656" s="73" t="s">
        <v>105</v>
      </c>
      <c r="E656" s="76">
        <v>2419</v>
      </c>
      <c r="F656" s="76">
        <v>2419</v>
      </c>
      <c r="G656" s="18">
        <v>0</v>
      </c>
      <c r="H656" s="18">
        <v>0</v>
      </c>
      <c r="I656" s="18">
        <v>0</v>
      </c>
    </row>
    <row r="657" spans="1:9" s="95" customFormat="1" ht="12.75">
      <c r="A657" s="73" t="s">
        <v>1149</v>
      </c>
      <c r="B657" s="73"/>
      <c r="C657" s="73" t="s">
        <v>1816</v>
      </c>
      <c r="D657" s="73" t="s">
        <v>210</v>
      </c>
      <c r="E657" s="76">
        <v>919.32</v>
      </c>
      <c r="F657" s="18">
        <v>0</v>
      </c>
      <c r="G657" s="76">
        <v>919.32</v>
      </c>
      <c r="H657" s="18">
        <v>0</v>
      </c>
      <c r="I657" s="77">
        <f t="shared" si="17"/>
        <v>919.32</v>
      </c>
    </row>
    <row r="658" spans="1:9" s="95" customFormat="1" ht="12.75">
      <c r="A658" s="73" t="s">
        <v>1149</v>
      </c>
      <c r="B658" s="73"/>
      <c r="C658" s="73" t="s">
        <v>1824</v>
      </c>
      <c r="D658" s="73" t="s">
        <v>211</v>
      </c>
      <c r="E658" s="76">
        <v>16</v>
      </c>
      <c r="F658" s="18">
        <v>0</v>
      </c>
      <c r="G658" s="76">
        <v>16</v>
      </c>
      <c r="H658" s="18">
        <v>0</v>
      </c>
      <c r="I658" s="77">
        <f t="shared" si="17"/>
        <v>16</v>
      </c>
    </row>
    <row r="659" spans="1:9" s="95" customFormat="1" ht="12.75">
      <c r="A659" s="73" t="s">
        <v>1149</v>
      </c>
      <c r="B659" s="73"/>
      <c r="C659" s="73" t="s">
        <v>1826</v>
      </c>
      <c r="D659" s="73" t="s">
        <v>212</v>
      </c>
      <c r="E659" s="76">
        <v>6786.29</v>
      </c>
      <c r="F659" s="18">
        <v>0</v>
      </c>
      <c r="G659" s="76">
        <v>6786.29</v>
      </c>
      <c r="H659" s="18">
        <v>0</v>
      </c>
      <c r="I659" s="77">
        <f t="shared" si="17"/>
        <v>6786.29</v>
      </c>
    </row>
    <row r="660" spans="1:9" s="95" customFormat="1" ht="12.75">
      <c r="A660" s="73" t="s">
        <v>1149</v>
      </c>
      <c r="B660" s="73"/>
      <c r="C660" s="73" t="s">
        <v>1858</v>
      </c>
      <c r="D660" s="73" t="s">
        <v>213</v>
      </c>
      <c r="E660" s="76">
        <v>3000</v>
      </c>
      <c r="F660" s="76">
        <v>3000</v>
      </c>
      <c r="G660" s="18">
        <v>0</v>
      </c>
      <c r="H660" s="18">
        <v>0</v>
      </c>
      <c r="I660" s="18">
        <v>0</v>
      </c>
    </row>
    <row r="661" spans="1:9" s="95" customFormat="1" ht="12.75">
      <c r="A661" s="73" t="s">
        <v>1149</v>
      </c>
      <c r="B661" s="73"/>
      <c r="C661" s="73" t="s">
        <v>1902</v>
      </c>
      <c r="D661" s="73" t="s">
        <v>214</v>
      </c>
      <c r="E661" s="76">
        <v>370.04</v>
      </c>
      <c r="F661" s="18">
        <v>0</v>
      </c>
      <c r="G661" s="76">
        <v>370.04</v>
      </c>
      <c r="H661" s="18">
        <v>0</v>
      </c>
      <c r="I661" s="77">
        <f t="shared" si="17"/>
        <v>370.04</v>
      </c>
    </row>
    <row r="662" spans="1:9" s="95" customFormat="1" ht="12.75">
      <c r="A662" s="73" t="s">
        <v>1149</v>
      </c>
      <c r="B662" s="73"/>
      <c r="C662" s="73" t="s">
        <v>2093</v>
      </c>
      <c r="D662" s="73" t="s">
        <v>1996</v>
      </c>
      <c r="E662" s="76">
        <v>1552.82</v>
      </c>
      <c r="F662" s="76">
        <v>1552.82</v>
      </c>
      <c r="G662" s="18">
        <v>0</v>
      </c>
      <c r="H662" s="18">
        <v>0</v>
      </c>
      <c r="I662" s="18">
        <v>0</v>
      </c>
    </row>
    <row r="663" spans="1:9" s="95" customFormat="1" ht="12.75">
      <c r="A663" s="73" t="s">
        <v>1149</v>
      </c>
      <c r="B663" s="73"/>
      <c r="C663" s="73" t="s">
        <v>97</v>
      </c>
      <c r="D663" s="73" t="s">
        <v>215</v>
      </c>
      <c r="E663" s="76">
        <v>31.6</v>
      </c>
      <c r="F663" s="18">
        <v>0</v>
      </c>
      <c r="G663" s="76">
        <v>31.6</v>
      </c>
      <c r="H663" s="18">
        <v>0</v>
      </c>
      <c r="I663" s="77">
        <f t="shared" si="17"/>
        <v>31.6</v>
      </c>
    </row>
    <row r="664" spans="1:9" s="95" customFormat="1" ht="12.75">
      <c r="A664" s="73"/>
      <c r="B664" s="73"/>
      <c r="C664" s="73"/>
      <c r="D664" s="78" t="s">
        <v>3886</v>
      </c>
      <c r="E664" s="79">
        <f>SUM(E655:E663)</f>
        <v>16440.07</v>
      </c>
      <c r="F664" s="79">
        <f>SUM(F655:F663)</f>
        <v>6971.82</v>
      </c>
      <c r="G664" s="79">
        <f>SUM(G655:G663)</f>
        <v>9468.250000000002</v>
      </c>
      <c r="H664" s="79">
        <f>SUM(H655:H663)</f>
        <v>0</v>
      </c>
      <c r="I664" s="79">
        <f>SUM(I655:I663)</f>
        <v>9468.250000000002</v>
      </c>
    </row>
    <row r="665" spans="1:9" s="95" customFormat="1" ht="12.75">
      <c r="A665" s="73" t="s">
        <v>1132</v>
      </c>
      <c r="B665" s="73"/>
      <c r="C665" s="73" t="s">
        <v>1690</v>
      </c>
      <c r="D665" s="73" t="s">
        <v>216</v>
      </c>
      <c r="E665" s="74">
        <v>6202</v>
      </c>
      <c r="F665" s="74">
        <v>6202</v>
      </c>
      <c r="G665" s="74">
        <v>0</v>
      </c>
      <c r="H665" s="75">
        <v>0</v>
      </c>
      <c r="I665" s="75">
        <f>+G665-H665</f>
        <v>0</v>
      </c>
    </row>
    <row r="666" spans="1:9" s="95" customFormat="1" ht="12.75">
      <c r="A666" s="73" t="s">
        <v>1132</v>
      </c>
      <c r="B666" s="73"/>
      <c r="C666" s="73" t="s">
        <v>1693</v>
      </c>
      <c r="D666" s="73" t="s">
        <v>217</v>
      </c>
      <c r="E666" s="76">
        <v>1511.1</v>
      </c>
      <c r="F666" s="76">
        <v>1511.1</v>
      </c>
      <c r="G666" s="18">
        <v>0</v>
      </c>
      <c r="H666" s="18">
        <v>0</v>
      </c>
      <c r="I666" s="18">
        <v>0</v>
      </c>
    </row>
    <row r="667" spans="1:9" s="95" customFormat="1" ht="12.75">
      <c r="A667" s="73" t="s">
        <v>1132</v>
      </c>
      <c r="B667" s="73"/>
      <c r="C667" s="73" t="s">
        <v>1760</v>
      </c>
      <c r="D667" s="73" t="s">
        <v>218</v>
      </c>
      <c r="E667" s="76">
        <v>15308.49</v>
      </c>
      <c r="F667" s="76">
        <v>15308.49</v>
      </c>
      <c r="G667" s="18">
        <v>0</v>
      </c>
      <c r="H667" s="18">
        <v>0</v>
      </c>
      <c r="I667" s="18">
        <v>0</v>
      </c>
    </row>
    <row r="668" spans="1:9" s="95" customFormat="1" ht="12.75">
      <c r="A668" s="73" t="s">
        <v>1132</v>
      </c>
      <c r="B668" s="73"/>
      <c r="C668" s="73" t="s">
        <v>1768</v>
      </c>
      <c r="D668" s="73" t="s">
        <v>219</v>
      </c>
      <c r="E668" s="76">
        <v>7161.5</v>
      </c>
      <c r="F668" s="18">
        <v>0</v>
      </c>
      <c r="G668" s="76">
        <v>7161.5</v>
      </c>
      <c r="H668" s="18">
        <v>0</v>
      </c>
      <c r="I668" s="77">
        <f>+G668-H668</f>
        <v>7161.5</v>
      </c>
    </row>
    <row r="669" spans="1:9" s="95" customFormat="1" ht="12.75">
      <c r="A669" s="73" t="s">
        <v>1132</v>
      </c>
      <c r="B669" s="73"/>
      <c r="C669" s="73" t="s">
        <v>1770</v>
      </c>
      <c r="D669" s="73" t="s">
        <v>220</v>
      </c>
      <c r="E669" s="76">
        <v>56217.1</v>
      </c>
      <c r="F669" s="18">
        <v>0</v>
      </c>
      <c r="G669" s="76">
        <v>56217.1</v>
      </c>
      <c r="H669" s="18">
        <v>0</v>
      </c>
      <c r="I669" s="77">
        <f>+G669-H669</f>
        <v>56217.1</v>
      </c>
    </row>
    <row r="670" spans="1:9" s="95" customFormat="1" ht="12.75">
      <c r="A670" s="73" t="s">
        <v>1132</v>
      </c>
      <c r="B670" s="73"/>
      <c r="C670" s="73" t="s">
        <v>1772</v>
      </c>
      <c r="D670" s="73" t="s">
        <v>105</v>
      </c>
      <c r="E670" s="76">
        <v>2502</v>
      </c>
      <c r="F670" s="76">
        <v>2502</v>
      </c>
      <c r="G670" s="18">
        <v>0</v>
      </c>
      <c r="H670" s="18">
        <v>0</v>
      </c>
      <c r="I670" s="18">
        <v>0</v>
      </c>
    </row>
    <row r="671" spans="1:9" s="95" customFormat="1" ht="12.75">
      <c r="A671" s="73" t="s">
        <v>1132</v>
      </c>
      <c r="B671" s="73"/>
      <c r="C671" s="73" t="s">
        <v>1774</v>
      </c>
      <c r="D671" s="73" t="s">
        <v>221</v>
      </c>
      <c r="E671" s="76">
        <v>3642.4</v>
      </c>
      <c r="F671" s="76">
        <v>3642.4</v>
      </c>
      <c r="G671" s="18">
        <v>0</v>
      </c>
      <c r="H671" s="18">
        <v>0</v>
      </c>
      <c r="I671" s="18">
        <v>0</v>
      </c>
    </row>
    <row r="672" spans="1:9" s="95" customFormat="1" ht="12.75">
      <c r="A672" s="73" t="s">
        <v>1132</v>
      </c>
      <c r="B672" s="73"/>
      <c r="C672" s="73" t="s">
        <v>1814</v>
      </c>
      <c r="D672" s="73" t="s">
        <v>4192</v>
      </c>
      <c r="E672" s="76">
        <v>4085.47</v>
      </c>
      <c r="F672" s="76">
        <v>4085.47</v>
      </c>
      <c r="G672" s="18">
        <v>0</v>
      </c>
      <c r="H672" s="18">
        <v>0</v>
      </c>
      <c r="I672" s="18">
        <v>0</v>
      </c>
    </row>
    <row r="673" spans="1:9" s="95" customFormat="1" ht="12.75">
      <c r="A673" s="73" t="s">
        <v>1132</v>
      </c>
      <c r="B673" s="73"/>
      <c r="C673" s="73" t="s">
        <v>1824</v>
      </c>
      <c r="D673" s="73" t="s">
        <v>222</v>
      </c>
      <c r="E673" s="76">
        <v>7829.05</v>
      </c>
      <c r="F673" s="76">
        <v>7829.05</v>
      </c>
      <c r="G673" s="18">
        <v>0</v>
      </c>
      <c r="H673" s="18">
        <v>0</v>
      </c>
      <c r="I673" s="18">
        <v>0</v>
      </c>
    </row>
    <row r="674" spans="1:9" s="95" customFormat="1" ht="12.75">
      <c r="A674" s="73" t="s">
        <v>1132</v>
      </c>
      <c r="B674" s="73"/>
      <c r="C674" s="73" t="s">
        <v>1858</v>
      </c>
      <c r="D674" s="73" t="s">
        <v>223</v>
      </c>
      <c r="E674" s="76">
        <v>13800</v>
      </c>
      <c r="F674" s="18">
        <v>0</v>
      </c>
      <c r="G674" s="76">
        <v>13800</v>
      </c>
      <c r="H674" s="18">
        <v>0</v>
      </c>
      <c r="I674" s="77">
        <f>+G674-H674</f>
        <v>13800</v>
      </c>
    </row>
    <row r="675" spans="1:9" s="95" customFormat="1" ht="12.75">
      <c r="A675" s="73" t="s">
        <v>1132</v>
      </c>
      <c r="B675" s="73"/>
      <c r="C675" s="73" t="s">
        <v>1862</v>
      </c>
      <c r="D675" s="73" t="s">
        <v>224</v>
      </c>
      <c r="E675" s="76">
        <v>1710</v>
      </c>
      <c r="F675" s="76">
        <v>1710</v>
      </c>
      <c r="G675" s="18">
        <v>0</v>
      </c>
      <c r="H675" s="18">
        <v>0</v>
      </c>
      <c r="I675" s="18">
        <v>0</v>
      </c>
    </row>
    <row r="676" spans="1:9" s="95" customFormat="1" ht="12.75">
      <c r="A676" s="73" t="s">
        <v>1132</v>
      </c>
      <c r="B676" s="73"/>
      <c r="C676" s="73" t="s">
        <v>225</v>
      </c>
      <c r="D676" s="73" t="s">
        <v>226</v>
      </c>
      <c r="E676" s="76">
        <v>13512.499999999996</v>
      </c>
      <c r="F676" s="76">
        <v>13512.499999999996</v>
      </c>
      <c r="G676" s="18">
        <v>0</v>
      </c>
      <c r="H676" s="18">
        <v>0</v>
      </c>
      <c r="I676" s="18">
        <v>0</v>
      </c>
    </row>
    <row r="677" spans="1:9" s="95" customFormat="1" ht="12.75">
      <c r="A677" s="73" t="s">
        <v>1132</v>
      </c>
      <c r="B677" s="73"/>
      <c r="C677" s="73" t="s">
        <v>1962</v>
      </c>
      <c r="D677" s="73" t="s">
        <v>227</v>
      </c>
      <c r="E677" s="76">
        <v>1142.29</v>
      </c>
      <c r="F677" s="76">
        <v>1142.29</v>
      </c>
      <c r="G677" s="18">
        <v>0</v>
      </c>
      <c r="H677" s="18">
        <v>0</v>
      </c>
      <c r="I677" s="18">
        <v>0</v>
      </c>
    </row>
    <row r="678" spans="1:9" s="95" customFormat="1" ht="12.75">
      <c r="A678" s="73" t="s">
        <v>1132</v>
      </c>
      <c r="B678" s="73"/>
      <c r="C678" s="73" t="s">
        <v>228</v>
      </c>
      <c r="D678" s="73" t="s">
        <v>229</v>
      </c>
      <c r="E678" s="76">
        <v>10000</v>
      </c>
      <c r="F678" s="76">
        <v>10000</v>
      </c>
      <c r="G678" s="18">
        <v>0</v>
      </c>
      <c r="H678" s="18">
        <v>0</v>
      </c>
      <c r="I678" s="18">
        <v>0</v>
      </c>
    </row>
    <row r="679" spans="1:9" s="95" customFormat="1" ht="12.75">
      <c r="A679" s="73" t="s">
        <v>1132</v>
      </c>
      <c r="B679" s="73"/>
      <c r="C679" s="73" t="s">
        <v>1964</v>
      </c>
      <c r="D679" s="73" t="s">
        <v>230</v>
      </c>
      <c r="E679" s="76">
        <v>2502.25</v>
      </c>
      <c r="F679" s="76">
        <v>2502.25</v>
      </c>
      <c r="G679" s="18">
        <v>0</v>
      </c>
      <c r="H679" s="18">
        <v>0</v>
      </c>
      <c r="I679" s="18">
        <v>0</v>
      </c>
    </row>
    <row r="680" spans="1:9" s="95" customFormat="1" ht="12.75">
      <c r="A680" s="73" t="s">
        <v>1132</v>
      </c>
      <c r="B680" s="73"/>
      <c r="C680" s="73" t="s">
        <v>1966</v>
      </c>
      <c r="D680" s="73" t="s">
        <v>231</v>
      </c>
      <c r="E680" s="76">
        <v>6000</v>
      </c>
      <c r="F680" s="76">
        <v>6000</v>
      </c>
      <c r="G680" s="18">
        <v>0</v>
      </c>
      <c r="H680" s="18">
        <v>0</v>
      </c>
      <c r="I680" s="18">
        <v>0</v>
      </c>
    </row>
    <row r="681" spans="1:9" s="95" customFormat="1" ht="12.75">
      <c r="A681" s="73" t="s">
        <v>1132</v>
      </c>
      <c r="B681" s="73"/>
      <c r="C681" s="73" t="s">
        <v>2110</v>
      </c>
      <c r="D681" s="73" t="s">
        <v>4194</v>
      </c>
      <c r="E681" s="76">
        <v>4789.12</v>
      </c>
      <c r="F681" s="76">
        <v>4789.12</v>
      </c>
      <c r="G681" s="18">
        <v>0</v>
      </c>
      <c r="H681" s="18">
        <v>0</v>
      </c>
      <c r="I681" s="18">
        <v>0</v>
      </c>
    </row>
    <row r="682" spans="1:9" s="95" customFormat="1" ht="12.75">
      <c r="A682" s="73" t="s">
        <v>1132</v>
      </c>
      <c r="B682" s="73"/>
      <c r="C682" s="73" t="s">
        <v>35</v>
      </c>
      <c r="D682" s="73" t="s">
        <v>232</v>
      </c>
      <c r="E682" s="76">
        <v>175</v>
      </c>
      <c r="F682" s="76">
        <v>175</v>
      </c>
      <c r="G682" s="18">
        <v>0</v>
      </c>
      <c r="H682" s="18">
        <v>0</v>
      </c>
      <c r="I682" s="18">
        <v>0</v>
      </c>
    </row>
    <row r="683" spans="1:9" s="95" customFormat="1" ht="12.75">
      <c r="A683" s="73" t="s">
        <v>1132</v>
      </c>
      <c r="B683" s="73"/>
      <c r="C683" s="73" t="s">
        <v>69</v>
      </c>
      <c r="D683" s="73" t="s">
        <v>129</v>
      </c>
      <c r="E683" s="76">
        <v>24198.730000000003</v>
      </c>
      <c r="F683" s="76">
        <v>24198.730000000003</v>
      </c>
      <c r="G683" s="18">
        <v>0</v>
      </c>
      <c r="H683" s="18">
        <v>0</v>
      </c>
      <c r="I683" s="18">
        <v>0</v>
      </c>
    </row>
    <row r="684" spans="1:9" s="95" customFormat="1" ht="12.75">
      <c r="A684" s="73"/>
      <c r="B684" s="73"/>
      <c r="C684" s="73"/>
      <c r="D684" s="78" t="s">
        <v>3886</v>
      </c>
      <c r="E684" s="79">
        <f>SUM(E665:E683)</f>
        <v>182289</v>
      </c>
      <c r="F684" s="79">
        <f>SUM(F665:F683)</f>
        <v>105110.4</v>
      </c>
      <c r="G684" s="79">
        <f>SUM(G665:G683)</f>
        <v>77178.6</v>
      </c>
      <c r="H684" s="79">
        <f>SUM(H665:H683)</f>
        <v>0</v>
      </c>
      <c r="I684" s="79">
        <f>SUM(I665:I683)</f>
        <v>77178.6</v>
      </c>
    </row>
    <row r="685" spans="1:9" s="95" customFormat="1" ht="12.75">
      <c r="A685" s="73" t="s">
        <v>1133</v>
      </c>
      <c r="B685" s="73"/>
      <c r="C685" s="73" t="s">
        <v>1691</v>
      </c>
      <c r="D685" s="73" t="s">
        <v>233</v>
      </c>
      <c r="E685" s="74">
        <v>0</v>
      </c>
      <c r="F685" s="74">
        <v>0</v>
      </c>
      <c r="G685" s="74">
        <v>0</v>
      </c>
      <c r="H685" s="75">
        <v>0</v>
      </c>
      <c r="I685" s="75">
        <f aca="true" t="shared" si="18" ref="I685:I696">+G685-H685</f>
        <v>0</v>
      </c>
    </row>
    <row r="686" spans="1:9" s="95" customFormat="1" ht="12.75">
      <c r="A686" s="73" t="s">
        <v>1133</v>
      </c>
      <c r="B686" s="73"/>
      <c r="C686" s="73" t="s">
        <v>1770</v>
      </c>
      <c r="D686" s="73" t="s">
        <v>234</v>
      </c>
      <c r="E686" s="76">
        <v>1078</v>
      </c>
      <c r="F686" s="76">
        <v>1078</v>
      </c>
      <c r="G686" s="18">
        <v>0</v>
      </c>
      <c r="H686" s="18">
        <v>0</v>
      </c>
      <c r="I686" s="18">
        <v>0</v>
      </c>
    </row>
    <row r="687" spans="1:9" s="95" customFormat="1" ht="12.75">
      <c r="A687" s="73" t="s">
        <v>1133</v>
      </c>
      <c r="B687" s="73"/>
      <c r="C687" s="73" t="s">
        <v>109</v>
      </c>
      <c r="D687" s="73" t="s">
        <v>235</v>
      </c>
      <c r="E687" s="76">
        <v>3180.49</v>
      </c>
      <c r="F687" s="76">
        <v>3180.49</v>
      </c>
      <c r="G687" s="18">
        <v>0</v>
      </c>
      <c r="H687" s="18">
        <v>0</v>
      </c>
      <c r="I687" s="18">
        <v>0</v>
      </c>
    </row>
    <row r="688" spans="1:9" s="95" customFormat="1" ht="12.75">
      <c r="A688" s="73" t="s">
        <v>1133</v>
      </c>
      <c r="B688" s="73"/>
      <c r="C688" s="73" t="s">
        <v>1928</v>
      </c>
      <c r="D688" s="73" t="s">
        <v>236</v>
      </c>
      <c r="E688" s="76">
        <v>417.76</v>
      </c>
      <c r="F688" s="76">
        <v>417.76</v>
      </c>
      <c r="G688" s="18">
        <v>0</v>
      </c>
      <c r="H688" s="18">
        <v>0</v>
      </c>
      <c r="I688" s="18">
        <v>0</v>
      </c>
    </row>
    <row r="689" spans="1:9" s="95" customFormat="1" ht="12.75">
      <c r="A689" s="73" t="s">
        <v>1133</v>
      </c>
      <c r="B689" s="73"/>
      <c r="C689" s="73" t="s">
        <v>2112</v>
      </c>
      <c r="D689" s="73" t="s">
        <v>237</v>
      </c>
      <c r="E689" s="76">
        <v>40</v>
      </c>
      <c r="F689" s="18">
        <v>0</v>
      </c>
      <c r="G689" s="76">
        <v>40</v>
      </c>
      <c r="H689" s="18">
        <v>0</v>
      </c>
      <c r="I689" s="77">
        <f t="shared" si="18"/>
        <v>40</v>
      </c>
    </row>
    <row r="690" spans="1:9" s="95" customFormat="1" ht="12.75">
      <c r="A690" s="73" t="s">
        <v>1133</v>
      </c>
      <c r="B690" s="73"/>
      <c r="C690" s="73" t="s">
        <v>2114</v>
      </c>
      <c r="D690" s="73" t="s">
        <v>238</v>
      </c>
      <c r="E690" s="76">
        <v>1590</v>
      </c>
      <c r="F690" s="18">
        <v>0</v>
      </c>
      <c r="G690" s="76">
        <v>1590</v>
      </c>
      <c r="H690" s="77">
        <v>1590</v>
      </c>
      <c r="I690" s="18">
        <v>0</v>
      </c>
    </row>
    <row r="691" spans="1:9" s="95" customFormat="1" ht="12.75">
      <c r="A691" s="73" t="s">
        <v>1133</v>
      </c>
      <c r="B691" s="73"/>
      <c r="C691" s="73" t="s">
        <v>187</v>
      </c>
      <c r="D691" s="73" t="s">
        <v>239</v>
      </c>
      <c r="E691" s="76">
        <v>856.9</v>
      </c>
      <c r="F691" s="76">
        <v>856.9</v>
      </c>
      <c r="G691" s="18">
        <v>0</v>
      </c>
      <c r="H691" s="18">
        <v>0</v>
      </c>
      <c r="I691" s="18">
        <v>0</v>
      </c>
    </row>
    <row r="692" spans="1:9" s="95" customFormat="1" ht="12.75">
      <c r="A692" s="73" t="s">
        <v>1133</v>
      </c>
      <c r="B692" s="73"/>
      <c r="C692" s="73" t="s">
        <v>97</v>
      </c>
      <c r="D692" s="73" t="s">
        <v>240</v>
      </c>
      <c r="E692" s="76">
        <v>2665.84</v>
      </c>
      <c r="F692" s="76">
        <v>2148</v>
      </c>
      <c r="G692" s="76">
        <v>517.8400000000001</v>
      </c>
      <c r="H692" s="18">
        <v>0</v>
      </c>
      <c r="I692" s="77">
        <f t="shared" si="18"/>
        <v>517.8400000000001</v>
      </c>
    </row>
    <row r="693" spans="1:9" s="95" customFormat="1" ht="12.75">
      <c r="A693" s="73" t="s">
        <v>1133</v>
      </c>
      <c r="B693" s="73"/>
      <c r="C693" s="73" t="s">
        <v>2211</v>
      </c>
      <c r="D693" s="73" t="s">
        <v>241</v>
      </c>
      <c r="E693" s="76">
        <v>889.27</v>
      </c>
      <c r="F693" s="18">
        <v>0</v>
      </c>
      <c r="G693" s="76">
        <v>889.27</v>
      </c>
      <c r="H693" s="18">
        <v>0</v>
      </c>
      <c r="I693" s="77">
        <f t="shared" si="18"/>
        <v>889.27</v>
      </c>
    </row>
    <row r="694" spans="1:9" s="95" customFormat="1" ht="12.75">
      <c r="A694" s="73" t="s">
        <v>1133</v>
      </c>
      <c r="B694" s="73"/>
      <c r="C694" s="73" t="s">
        <v>35</v>
      </c>
      <c r="D694" s="73" t="s">
        <v>242</v>
      </c>
      <c r="E694" s="76">
        <v>30000</v>
      </c>
      <c r="F694" s="18">
        <v>0</v>
      </c>
      <c r="G694" s="76">
        <v>30000</v>
      </c>
      <c r="H694" s="18">
        <v>0</v>
      </c>
      <c r="I694" s="77">
        <f t="shared" si="18"/>
        <v>30000</v>
      </c>
    </row>
    <row r="695" spans="1:9" s="95" customFormat="1" ht="12.75">
      <c r="A695" s="73" t="s">
        <v>1133</v>
      </c>
      <c r="B695" s="73"/>
      <c r="C695" s="73" t="s">
        <v>39</v>
      </c>
      <c r="D695" s="73" t="s">
        <v>243</v>
      </c>
      <c r="E695" s="76">
        <v>2737</v>
      </c>
      <c r="F695" s="76">
        <v>2737</v>
      </c>
      <c r="G695" s="18">
        <v>0</v>
      </c>
      <c r="H695" s="18">
        <v>0</v>
      </c>
      <c r="I695" s="18">
        <v>0</v>
      </c>
    </row>
    <row r="696" spans="1:9" s="95" customFormat="1" ht="12.75">
      <c r="A696" s="73" t="s">
        <v>1133</v>
      </c>
      <c r="B696" s="73"/>
      <c r="C696" s="73" t="s">
        <v>69</v>
      </c>
      <c r="D696" s="73" t="s">
        <v>244</v>
      </c>
      <c r="E696" s="76">
        <v>147.9</v>
      </c>
      <c r="F696" s="18">
        <v>0</v>
      </c>
      <c r="G696" s="76">
        <v>147.9</v>
      </c>
      <c r="H696" s="18">
        <v>0</v>
      </c>
      <c r="I696" s="77">
        <f t="shared" si="18"/>
        <v>147.9</v>
      </c>
    </row>
    <row r="697" spans="1:9" s="95" customFormat="1" ht="12.75">
      <c r="A697" s="73"/>
      <c r="B697" s="73"/>
      <c r="C697" s="73"/>
      <c r="D697" s="78" t="s">
        <v>3886</v>
      </c>
      <c r="E697" s="79">
        <f>SUM(E685:E696)</f>
        <v>43603.16</v>
      </c>
      <c r="F697" s="79">
        <f>SUM(F685:F696)</f>
        <v>10418.15</v>
      </c>
      <c r="G697" s="79">
        <f>SUM(G685:G696)</f>
        <v>33185.01</v>
      </c>
      <c r="H697" s="79">
        <f>SUM(H685:H696)</f>
        <v>1590</v>
      </c>
      <c r="I697" s="79">
        <f>SUM(I685:I696)</f>
        <v>31595.010000000002</v>
      </c>
    </row>
    <row r="698" spans="1:9" s="95" customFormat="1" ht="12.75">
      <c r="A698" s="73" t="s">
        <v>1150</v>
      </c>
      <c r="B698" s="73"/>
      <c r="C698" s="73" t="s">
        <v>1686</v>
      </c>
      <c r="D698" s="73" t="s">
        <v>245</v>
      </c>
      <c r="E698" s="74">
        <v>127169.17000000001</v>
      </c>
      <c r="F698" s="74">
        <v>0</v>
      </c>
      <c r="G698" s="74">
        <v>127169.17000000001</v>
      </c>
      <c r="H698" s="75">
        <v>0</v>
      </c>
      <c r="I698" s="75">
        <f aca="true" t="shared" si="19" ref="I698:I727">+G698-H698</f>
        <v>127169.17000000001</v>
      </c>
    </row>
    <row r="699" spans="1:9" s="95" customFormat="1" ht="12.75">
      <c r="A699" s="73" t="s">
        <v>1150</v>
      </c>
      <c r="B699" s="73"/>
      <c r="C699" s="73" t="s">
        <v>1688</v>
      </c>
      <c r="D699" s="73" t="s">
        <v>216</v>
      </c>
      <c r="E699" s="76">
        <v>10000</v>
      </c>
      <c r="F699" s="18">
        <v>0</v>
      </c>
      <c r="G699" s="76">
        <v>10000</v>
      </c>
      <c r="H699" s="18">
        <v>0</v>
      </c>
      <c r="I699" s="77">
        <f t="shared" si="19"/>
        <v>10000</v>
      </c>
    </row>
    <row r="700" spans="1:9" s="95" customFormat="1" ht="12.75">
      <c r="A700" s="73" t="s">
        <v>1150</v>
      </c>
      <c r="B700" s="73"/>
      <c r="C700" s="73" t="s">
        <v>1690</v>
      </c>
      <c r="D700" s="73" t="s">
        <v>4235</v>
      </c>
      <c r="E700" s="76">
        <v>2000</v>
      </c>
      <c r="F700" s="76">
        <v>2000</v>
      </c>
      <c r="G700" s="18">
        <v>0</v>
      </c>
      <c r="H700" s="18">
        <v>0</v>
      </c>
      <c r="I700" s="18">
        <v>0</v>
      </c>
    </row>
    <row r="701" spans="1:9" s="95" customFormat="1" ht="12.75">
      <c r="A701" s="73" t="s">
        <v>1150</v>
      </c>
      <c r="B701" s="73"/>
      <c r="C701" s="73" t="s">
        <v>1697</v>
      </c>
      <c r="D701" s="73" t="s">
        <v>246</v>
      </c>
      <c r="E701" s="76">
        <v>22250</v>
      </c>
      <c r="F701" s="76">
        <v>15000</v>
      </c>
      <c r="G701" s="76">
        <v>7250</v>
      </c>
      <c r="H701" s="18">
        <v>0</v>
      </c>
      <c r="I701" s="77">
        <f t="shared" si="19"/>
        <v>7250</v>
      </c>
    </row>
    <row r="702" spans="1:9" s="95" customFormat="1" ht="12.75">
      <c r="A702" s="73" t="s">
        <v>1150</v>
      </c>
      <c r="B702" s="73"/>
      <c r="C702" s="73" t="s">
        <v>1768</v>
      </c>
      <c r="D702" s="73" t="s">
        <v>247</v>
      </c>
      <c r="E702" s="76">
        <v>23450</v>
      </c>
      <c r="F702" s="76">
        <v>23450</v>
      </c>
      <c r="G702" s="18">
        <v>0</v>
      </c>
      <c r="H702" s="18">
        <v>0</v>
      </c>
      <c r="I702" s="18">
        <v>0</v>
      </c>
    </row>
    <row r="703" spans="1:9" s="95" customFormat="1" ht="12.75">
      <c r="A703" s="73" t="s">
        <v>1150</v>
      </c>
      <c r="B703" s="73"/>
      <c r="C703" s="73" t="s">
        <v>1770</v>
      </c>
      <c r="D703" s="73" t="s">
        <v>248</v>
      </c>
      <c r="E703" s="76">
        <v>17365.92</v>
      </c>
      <c r="F703" s="76">
        <v>2093</v>
      </c>
      <c r="G703" s="76">
        <v>15272.919999999998</v>
      </c>
      <c r="H703" s="18">
        <v>0</v>
      </c>
      <c r="I703" s="77">
        <f t="shared" si="19"/>
        <v>15272.919999999998</v>
      </c>
    </row>
    <row r="704" spans="1:9" s="95" customFormat="1" ht="12.75">
      <c r="A704" s="73" t="s">
        <v>1150</v>
      </c>
      <c r="B704" s="73"/>
      <c r="C704" s="73" t="s">
        <v>1772</v>
      </c>
      <c r="D704" s="73" t="s">
        <v>105</v>
      </c>
      <c r="E704" s="76">
        <v>1317</v>
      </c>
      <c r="F704" s="76">
        <v>717</v>
      </c>
      <c r="G704" s="76">
        <f>+E704-F704</f>
        <v>600</v>
      </c>
      <c r="H704" s="77">
        <v>600</v>
      </c>
      <c r="I704" s="18">
        <v>0</v>
      </c>
    </row>
    <row r="705" spans="1:9" s="95" customFormat="1" ht="12.75">
      <c r="A705" s="73" t="s">
        <v>1150</v>
      </c>
      <c r="B705" s="73"/>
      <c r="C705" s="73" t="s">
        <v>1774</v>
      </c>
      <c r="D705" s="73" t="s">
        <v>249</v>
      </c>
      <c r="E705" s="76">
        <v>5620</v>
      </c>
      <c r="F705" s="76">
        <v>5620</v>
      </c>
      <c r="G705" s="18">
        <v>0</v>
      </c>
      <c r="H705" s="18">
        <v>0</v>
      </c>
      <c r="I705" s="18">
        <v>0</v>
      </c>
    </row>
    <row r="706" spans="1:9" s="95" customFormat="1" ht="12.75">
      <c r="A706" s="73" t="s">
        <v>1150</v>
      </c>
      <c r="B706" s="73"/>
      <c r="C706" s="73" t="s">
        <v>1816</v>
      </c>
      <c r="D706" s="73" t="s">
        <v>250</v>
      </c>
      <c r="E706" s="76">
        <v>12482.379999999997</v>
      </c>
      <c r="F706" s="18">
        <v>0</v>
      </c>
      <c r="G706" s="76">
        <v>12482.379999999997</v>
      </c>
      <c r="H706" s="18">
        <v>0</v>
      </c>
      <c r="I706" s="77">
        <f t="shared" si="19"/>
        <v>12482.379999999997</v>
      </c>
    </row>
    <row r="707" spans="1:9" s="95" customFormat="1" ht="12.75">
      <c r="A707" s="73" t="s">
        <v>1150</v>
      </c>
      <c r="B707" s="73"/>
      <c r="C707" s="73" t="s">
        <v>1828</v>
      </c>
      <c r="D707" s="73" t="s">
        <v>4246</v>
      </c>
      <c r="E707" s="76">
        <v>11927.15</v>
      </c>
      <c r="F707" s="76">
        <v>10000</v>
      </c>
      <c r="G707" s="76">
        <v>1927.1499999999996</v>
      </c>
      <c r="H707" s="18">
        <v>0</v>
      </c>
      <c r="I707" s="77">
        <f t="shared" si="19"/>
        <v>1927.1499999999996</v>
      </c>
    </row>
    <row r="708" spans="1:9" s="95" customFormat="1" ht="12.75">
      <c r="A708" s="73" t="s">
        <v>1150</v>
      </c>
      <c r="B708" s="73"/>
      <c r="C708" s="73" t="s">
        <v>1858</v>
      </c>
      <c r="D708" s="73" t="s">
        <v>1880</v>
      </c>
      <c r="E708" s="76">
        <v>753</v>
      </c>
      <c r="F708" s="18">
        <v>0</v>
      </c>
      <c r="G708" s="76">
        <v>753</v>
      </c>
      <c r="H708" s="18">
        <v>0</v>
      </c>
      <c r="I708" s="77">
        <f t="shared" si="19"/>
        <v>753</v>
      </c>
    </row>
    <row r="709" spans="1:9" s="95" customFormat="1" ht="12.75">
      <c r="A709" s="73" t="s">
        <v>1150</v>
      </c>
      <c r="B709" s="73"/>
      <c r="C709" s="73" t="s">
        <v>1860</v>
      </c>
      <c r="D709" s="73" t="s">
        <v>3003</v>
      </c>
      <c r="E709" s="76">
        <v>69543.29000000001</v>
      </c>
      <c r="F709" s="18">
        <v>0</v>
      </c>
      <c r="G709" s="76">
        <v>69543.29000000001</v>
      </c>
      <c r="H709" s="18">
        <v>0</v>
      </c>
      <c r="I709" s="77">
        <f t="shared" si="19"/>
        <v>69543.29000000001</v>
      </c>
    </row>
    <row r="710" spans="1:9" s="95" customFormat="1" ht="12.75">
      <c r="A710" s="73" t="s">
        <v>1150</v>
      </c>
      <c r="B710" s="73"/>
      <c r="C710" s="73" t="s">
        <v>1862</v>
      </c>
      <c r="D710" s="73" t="s">
        <v>4236</v>
      </c>
      <c r="E710" s="76">
        <v>8359.45</v>
      </c>
      <c r="F710" s="76">
        <v>8359.45</v>
      </c>
      <c r="G710" s="18">
        <v>0</v>
      </c>
      <c r="H710" s="18">
        <v>0</v>
      </c>
      <c r="I710" s="18">
        <v>0</v>
      </c>
    </row>
    <row r="711" spans="1:9" s="95" customFormat="1" ht="12.75">
      <c r="A711" s="73" t="s">
        <v>1150</v>
      </c>
      <c r="B711" s="73"/>
      <c r="C711" s="73" t="s">
        <v>1881</v>
      </c>
      <c r="D711" s="73" t="s">
        <v>251</v>
      </c>
      <c r="E711" s="76">
        <v>68347.5</v>
      </c>
      <c r="F711" s="18">
        <v>0</v>
      </c>
      <c r="G711" s="76">
        <v>68347.5</v>
      </c>
      <c r="H711" s="18">
        <v>0</v>
      </c>
      <c r="I711" s="77">
        <f t="shared" si="19"/>
        <v>68347.5</v>
      </c>
    </row>
    <row r="712" spans="1:9" s="95" customFormat="1" ht="12.75">
      <c r="A712" s="73" t="s">
        <v>1150</v>
      </c>
      <c r="B712" s="73"/>
      <c r="C712" s="73" t="s">
        <v>109</v>
      </c>
      <c r="D712" s="73" t="s">
        <v>252</v>
      </c>
      <c r="E712" s="76">
        <v>153450</v>
      </c>
      <c r="F712" s="18">
        <v>0</v>
      </c>
      <c r="G712" s="76">
        <v>153450</v>
      </c>
      <c r="H712" s="18">
        <v>0</v>
      </c>
      <c r="I712" s="77">
        <f t="shared" si="19"/>
        <v>153450</v>
      </c>
    </row>
    <row r="713" spans="1:9" s="95" customFormat="1" ht="12.75">
      <c r="A713" s="73" t="s">
        <v>1150</v>
      </c>
      <c r="B713" s="73"/>
      <c r="C713" s="73" t="s">
        <v>1885</v>
      </c>
      <c r="D713" s="73" t="s">
        <v>253</v>
      </c>
      <c r="E713" s="76">
        <v>1000</v>
      </c>
      <c r="F713" s="76">
        <v>1000</v>
      </c>
      <c r="G713" s="18">
        <v>0</v>
      </c>
      <c r="H713" s="18">
        <v>0</v>
      </c>
      <c r="I713" s="18">
        <v>0</v>
      </c>
    </row>
    <row r="714" spans="1:9" s="95" customFormat="1" ht="12.75">
      <c r="A714" s="73" t="s">
        <v>1150</v>
      </c>
      <c r="B714" s="73"/>
      <c r="C714" s="73" t="s">
        <v>1928</v>
      </c>
      <c r="D714" s="73" t="s">
        <v>1002</v>
      </c>
      <c r="E714" s="76">
        <v>465.4599999999991</v>
      </c>
      <c r="F714" s="76">
        <v>465.4599999999991</v>
      </c>
      <c r="G714" s="18">
        <v>0</v>
      </c>
      <c r="H714" s="18">
        <v>0</v>
      </c>
      <c r="I714" s="18">
        <v>0</v>
      </c>
    </row>
    <row r="715" spans="1:9" s="95" customFormat="1" ht="12.75">
      <c r="A715" s="73" t="s">
        <v>1150</v>
      </c>
      <c r="B715" s="73"/>
      <c r="C715" s="73" t="s">
        <v>1952</v>
      </c>
      <c r="D715" s="73" t="s">
        <v>254</v>
      </c>
      <c r="E715" s="76">
        <v>3675</v>
      </c>
      <c r="F715" s="76">
        <v>3675</v>
      </c>
      <c r="G715" s="18">
        <v>0</v>
      </c>
      <c r="H715" s="18">
        <v>0</v>
      </c>
      <c r="I715" s="18">
        <v>0</v>
      </c>
    </row>
    <row r="716" spans="1:9" s="95" customFormat="1" ht="12.75">
      <c r="A716" s="73" t="s">
        <v>1150</v>
      </c>
      <c r="B716" s="73"/>
      <c r="C716" s="73" t="s">
        <v>1958</v>
      </c>
      <c r="D716" s="73" t="s">
        <v>255</v>
      </c>
      <c r="E716" s="76">
        <v>343345.5</v>
      </c>
      <c r="F716" s="76">
        <v>208905.69</v>
      </c>
      <c r="G716" s="76">
        <v>134439.81</v>
      </c>
      <c r="H716" s="77">
        <v>32000</v>
      </c>
      <c r="I716" s="77">
        <f t="shared" si="19"/>
        <v>102439.81</v>
      </c>
    </row>
    <row r="717" spans="1:9" s="95" customFormat="1" ht="12.75">
      <c r="A717" s="73" t="s">
        <v>1150</v>
      </c>
      <c r="B717" s="73"/>
      <c r="C717" s="73" t="s">
        <v>225</v>
      </c>
      <c r="D717" s="73" t="s">
        <v>4260</v>
      </c>
      <c r="E717" s="76">
        <v>3013</v>
      </c>
      <c r="F717" s="76">
        <v>3013</v>
      </c>
      <c r="G717" s="18">
        <v>0</v>
      </c>
      <c r="H717" s="18">
        <v>0</v>
      </c>
      <c r="I717" s="18">
        <v>0</v>
      </c>
    </row>
    <row r="718" spans="1:9" s="95" customFormat="1" ht="12.75">
      <c r="A718" s="73" t="s">
        <v>1150</v>
      </c>
      <c r="B718" s="73"/>
      <c r="C718" s="73" t="s">
        <v>2093</v>
      </c>
      <c r="D718" s="73" t="s">
        <v>1443</v>
      </c>
      <c r="E718" s="76">
        <v>78912.7</v>
      </c>
      <c r="F718" s="18">
        <v>0</v>
      </c>
      <c r="G718" s="76">
        <v>78912.7</v>
      </c>
      <c r="H718" s="18">
        <v>0</v>
      </c>
      <c r="I718" s="77">
        <f t="shared" si="19"/>
        <v>78912.7</v>
      </c>
    </row>
    <row r="719" spans="1:9" s="95" customFormat="1" ht="12.75">
      <c r="A719" s="73" t="s">
        <v>1150</v>
      </c>
      <c r="B719" s="73"/>
      <c r="C719" s="73" t="s">
        <v>2120</v>
      </c>
      <c r="D719" s="73" t="s">
        <v>256</v>
      </c>
      <c r="E719" s="76">
        <v>1011.5</v>
      </c>
      <c r="F719" s="76">
        <v>1011.5</v>
      </c>
      <c r="G719" s="18">
        <v>0</v>
      </c>
      <c r="H719" s="18">
        <v>0</v>
      </c>
      <c r="I719" s="18">
        <v>0</v>
      </c>
    </row>
    <row r="720" spans="1:9" s="95" customFormat="1" ht="12.75">
      <c r="A720" s="73" t="s">
        <v>1150</v>
      </c>
      <c r="B720" s="73"/>
      <c r="C720" s="73" t="s">
        <v>2189</v>
      </c>
      <c r="D720" s="73" t="s">
        <v>257</v>
      </c>
      <c r="E720" s="76">
        <v>5661.07</v>
      </c>
      <c r="F720" s="18">
        <v>0</v>
      </c>
      <c r="G720" s="76">
        <v>5661.07</v>
      </c>
      <c r="H720" s="18">
        <v>0</v>
      </c>
      <c r="I720" s="77">
        <f t="shared" si="19"/>
        <v>5661.07</v>
      </c>
    </row>
    <row r="721" spans="1:9" s="95" customFormat="1" ht="12.75">
      <c r="A721" s="73" t="s">
        <v>1150</v>
      </c>
      <c r="B721" s="73"/>
      <c r="C721" s="73" t="s">
        <v>2211</v>
      </c>
      <c r="D721" s="73" t="s">
        <v>258</v>
      </c>
      <c r="E721" s="76">
        <v>12506.31</v>
      </c>
      <c r="F721" s="18">
        <v>0</v>
      </c>
      <c r="G721" s="76">
        <v>12506.31</v>
      </c>
      <c r="H721" s="18">
        <v>0</v>
      </c>
      <c r="I721" s="77">
        <f t="shared" si="19"/>
        <v>12506.31</v>
      </c>
    </row>
    <row r="722" spans="1:9" s="95" customFormat="1" ht="12.75">
      <c r="A722" s="73" t="s">
        <v>1150</v>
      </c>
      <c r="B722" s="73"/>
      <c r="C722" s="73" t="s">
        <v>2213</v>
      </c>
      <c r="D722" s="73" t="s">
        <v>4238</v>
      </c>
      <c r="E722" s="76">
        <v>2000</v>
      </c>
      <c r="F722" s="76">
        <v>2000</v>
      </c>
      <c r="G722" s="18">
        <v>0</v>
      </c>
      <c r="H722" s="18">
        <v>0</v>
      </c>
      <c r="I722" s="18">
        <v>0</v>
      </c>
    </row>
    <row r="723" spans="1:9" s="95" customFormat="1" ht="12.75">
      <c r="A723" s="73" t="s">
        <v>1150</v>
      </c>
      <c r="B723" s="73"/>
      <c r="C723" s="73" t="s">
        <v>35</v>
      </c>
      <c r="D723" s="73" t="s">
        <v>259</v>
      </c>
      <c r="E723" s="76">
        <v>2114</v>
      </c>
      <c r="F723" s="18">
        <v>0</v>
      </c>
      <c r="G723" s="76">
        <v>2114</v>
      </c>
      <c r="H723" s="18">
        <v>0</v>
      </c>
      <c r="I723" s="77">
        <f t="shared" si="19"/>
        <v>2114</v>
      </c>
    </row>
    <row r="724" spans="1:9" s="95" customFormat="1" ht="12.75">
      <c r="A724" s="73" t="s">
        <v>1150</v>
      </c>
      <c r="B724" s="73"/>
      <c r="C724" s="73" t="s">
        <v>37</v>
      </c>
      <c r="D724" s="73" t="s">
        <v>260</v>
      </c>
      <c r="E724" s="76">
        <v>13800</v>
      </c>
      <c r="F724" s="18">
        <v>0</v>
      </c>
      <c r="G724" s="76">
        <v>13800</v>
      </c>
      <c r="H724" s="18">
        <v>0</v>
      </c>
      <c r="I724" s="77">
        <f t="shared" si="19"/>
        <v>13800</v>
      </c>
    </row>
    <row r="725" spans="1:9" s="95" customFormat="1" ht="12.75">
      <c r="A725" s="73" t="s">
        <v>1150</v>
      </c>
      <c r="B725" s="73"/>
      <c r="C725" s="73" t="s">
        <v>39</v>
      </c>
      <c r="D725" s="73" t="s">
        <v>261</v>
      </c>
      <c r="E725" s="76">
        <v>1668.13</v>
      </c>
      <c r="F725" s="76">
        <v>1668.13</v>
      </c>
      <c r="G725" s="18">
        <v>0</v>
      </c>
      <c r="H725" s="18">
        <v>0</v>
      </c>
      <c r="I725" s="18">
        <v>0</v>
      </c>
    </row>
    <row r="726" spans="1:9" s="95" customFormat="1" ht="12.75">
      <c r="A726" s="73" t="s">
        <v>1150</v>
      </c>
      <c r="B726" s="73"/>
      <c r="C726" s="73" t="s">
        <v>41</v>
      </c>
      <c r="D726" s="73" t="s">
        <v>262</v>
      </c>
      <c r="E726" s="76">
        <v>24325</v>
      </c>
      <c r="F726" s="76">
        <v>20454.54</v>
      </c>
      <c r="G726" s="76">
        <v>3870.459999999999</v>
      </c>
      <c r="H726" s="77">
        <v>3870.46</v>
      </c>
      <c r="I726" s="18">
        <v>0</v>
      </c>
    </row>
    <row r="727" spans="1:9" s="95" customFormat="1" ht="12.75">
      <c r="A727" s="73" t="s">
        <v>1150</v>
      </c>
      <c r="B727" s="73"/>
      <c r="C727" s="73" t="s">
        <v>69</v>
      </c>
      <c r="D727" s="73" t="s">
        <v>129</v>
      </c>
      <c r="E727" s="76">
        <v>3500</v>
      </c>
      <c r="F727" s="76">
        <v>3174</v>
      </c>
      <c r="G727" s="76">
        <v>326</v>
      </c>
      <c r="H727" s="18">
        <v>0</v>
      </c>
      <c r="I727" s="77">
        <f t="shared" si="19"/>
        <v>326</v>
      </c>
    </row>
    <row r="728" spans="1:9" s="95" customFormat="1" ht="12.75">
      <c r="A728" s="73" t="s">
        <v>1150</v>
      </c>
      <c r="B728" s="73"/>
      <c r="C728" s="73" t="s">
        <v>100</v>
      </c>
      <c r="D728" s="73" t="s">
        <v>263</v>
      </c>
      <c r="E728" s="76">
        <v>2210</v>
      </c>
      <c r="F728" s="76">
        <v>2210</v>
      </c>
      <c r="G728" s="18">
        <v>0</v>
      </c>
      <c r="H728" s="18">
        <v>0</v>
      </c>
      <c r="I728" s="18">
        <v>0</v>
      </c>
    </row>
    <row r="729" spans="1:10" s="95" customFormat="1" ht="12.75">
      <c r="A729" s="73" t="s">
        <v>1150</v>
      </c>
      <c r="B729" s="73"/>
      <c r="C729" s="73" t="s">
        <v>264</v>
      </c>
      <c r="D729" s="73" t="s">
        <v>265</v>
      </c>
      <c r="E729" s="76">
        <v>3500</v>
      </c>
      <c r="F729" s="76">
        <v>3500</v>
      </c>
      <c r="G729" s="18">
        <v>0</v>
      </c>
      <c r="H729" s="18">
        <v>0</v>
      </c>
      <c r="I729" s="18">
        <v>0</v>
      </c>
      <c r="J729" s="95">
        <v>79</v>
      </c>
    </row>
    <row r="730" spans="1:10" s="95" customFormat="1" ht="12.75">
      <c r="A730" s="73"/>
      <c r="B730" s="73"/>
      <c r="C730" s="73"/>
      <c r="D730" s="78" t="s">
        <v>3886</v>
      </c>
      <c r="E730" s="79">
        <f>SUM(E698:E729)</f>
        <v>1036742.53</v>
      </c>
      <c r="F730" s="79">
        <f>SUM(F698:F729)</f>
        <v>318316.76999999996</v>
      </c>
      <c r="G730" s="79">
        <f>SUM(G698:G729)</f>
        <v>718425.7599999999</v>
      </c>
      <c r="H730" s="79">
        <f>SUM(H698:H729)</f>
        <v>36470.46</v>
      </c>
      <c r="I730" s="79">
        <f>SUM(I698:I729)</f>
        <v>681955.2999999999</v>
      </c>
      <c r="J730" s="95">
        <v>6</v>
      </c>
    </row>
    <row r="731" spans="1:9" s="95" customFormat="1" ht="12.75">
      <c r="A731" s="73" t="s">
        <v>1134</v>
      </c>
      <c r="B731" s="73"/>
      <c r="C731" s="73" t="s">
        <v>1768</v>
      </c>
      <c r="D731" s="73" t="s">
        <v>266</v>
      </c>
      <c r="E731" s="74">
        <v>75803.16</v>
      </c>
      <c r="F731" s="74">
        <v>0</v>
      </c>
      <c r="G731" s="74">
        <v>75803.16</v>
      </c>
      <c r="H731" s="75">
        <v>0</v>
      </c>
      <c r="I731" s="75">
        <f>+G731-H731</f>
        <v>75803.16</v>
      </c>
    </row>
    <row r="732" spans="1:9" s="95" customFormat="1" ht="12.75">
      <c r="A732" s="73" t="s">
        <v>1134</v>
      </c>
      <c r="B732" s="73"/>
      <c r="C732" s="73" t="s">
        <v>1952</v>
      </c>
      <c r="D732" s="73" t="s">
        <v>267</v>
      </c>
      <c r="E732" s="76">
        <v>66000</v>
      </c>
      <c r="F732" s="18">
        <v>0</v>
      </c>
      <c r="G732" s="76">
        <v>66000</v>
      </c>
      <c r="H732" s="18">
        <v>0</v>
      </c>
      <c r="I732" s="77">
        <f>+G732-H732</f>
        <v>66000</v>
      </c>
    </row>
    <row r="733" spans="1:9" s="95" customFormat="1" ht="12.75">
      <c r="A733" s="73" t="s">
        <v>1134</v>
      </c>
      <c r="B733" s="73"/>
      <c r="C733" s="73" t="s">
        <v>92</v>
      </c>
      <c r="D733" s="73" t="s">
        <v>268</v>
      </c>
      <c r="E733" s="76">
        <v>4.430000000000145</v>
      </c>
      <c r="F733" s="76">
        <v>4.430000000000145</v>
      </c>
      <c r="G733" s="18">
        <v>0</v>
      </c>
      <c r="H733" s="18">
        <v>0</v>
      </c>
      <c r="I733" s="18">
        <v>0</v>
      </c>
    </row>
    <row r="734" spans="1:9" s="95" customFormat="1" ht="12.75">
      <c r="A734" s="73" t="s">
        <v>1134</v>
      </c>
      <c r="B734" s="73"/>
      <c r="C734" s="73" t="s">
        <v>94</v>
      </c>
      <c r="D734" s="73" t="s">
        <v>269</v>
      </c>
      <c r="E734" s="76">
        <v>128</v>
      </c>
      <c r="F734" s="18">
        <v>0</v>
      </c>
      <c r="G734" s="76">
        <v>128</v>
      </c>
      <c r="H734" s="18">
        <v>0</v>
      </c>
      <c r="I734" s="77">
        <f>+G734-H734</f>
        <v>128</v>
      </c>
    </row>
    <row r="735" spans="1:9" s="95" customFormat="1" ht="12.75">
      <c r="A735" s="73"/>
      <c r="B735" s="73"/>
      <c r="C735" s="73"/>
      <c r="D735" s="78" t="s">
        <v>3886</v>
      </c>
      <c r="E735" s="79">
        <f>SUM(E731:E734)</f>
        <v>141935.59</v>
      </c>
      <c r="F735" s="79">
        <f>SUM(F731:F734)</f>
        <v>4.430000000000145</v>
      </c>
      <c r="G735" s="79">
        <f>SUM(G731:G734)</f>
        <v>141931.16</v>
      </c>
      <c r="H735" s="79">
        <f>SUM(H731:H734)</f>
        <v>0</v>
      </c>
      <c r="I735" s="79">
        <f>SUM(I731:I734)</f>
        <v>141931.16</v>
      </c>
    </row>
    <row r="736" spans="1:9" s="95" customFormat="1" ht="12.75">
      <c r="A736" s="73" t="s">
        <v>1136</v>
      </c>
      <c r="B736" s="73"/>
      <c r="C736" s="73" t="s">
        <v>1686</v>
      </c>
      <c r="D736" s="73" t="s">
        <v>270</v>
      </c>
      <c r="E736" s="74">
        <v>10028.150000000001</v>
      </c>
      <c r="F736" s="74">
        <v>10028.150000000001</v>
      </c>
      <c r="G736" s="74">
        <v>0</v>
      </c>
      <c r="H736" s="75">
        <v>0</v>
      </c>
      <c r="I736" s="75">
        <f aca="true" t="shared" si="20" ref="I736:I742">+G736-H736</f>
        <v>0</v>
      </c>
    </row>
    <row r="737" spans="1:9" s="95" customFormat="1" ht="12.75">
      <c r="A737" s="73" t="s">
        <v>1136</v>
      </c>
      <c r="B737" s="73"/>
      <c r="C737" s="73" t="s">
        <v>1688</v>
      </c>
      <c r="D737" s="73" t="s">
        <v>271</v>
      </c>
      <c r="E737" s="76">
        <v>4000.11</v>
      </c>
      <c r="F737" s="76">
        <v>4000.11</v>
      </c>
      <c r="G737" s="18">
        <v>0</v>
      </c>
      <c r="H737" s="18">
        <v>0</v>
      </c>
      <c r="I737" s="18">
        <v>0</v>
      </c>
    </row>
    <row r="738" spans="1:9" s="95" customFormat="1" ht="12.75">
      <c r="A738" s="73" t="s">
        <v>1136</v>
      </c>
      <c r="B738" s="73"/>
      <c r="C738" s="73" t="s">
        <v>1952</v>
      </c>
      <c r="D738" s="73" t="s">
        <v>272</v>
      </c>
      <c r="E738" s="76">
        <v>680</v>
      </c>
      <c r="F738" s="18">
        <v>0</v>
      </c>
      <c r="G738" s="76">
        <v>680</v>
      </c>
      <c r="H738" s="18">
        <v>0</v>
      </c>
      <c r="I738" s="77">
        <f t="shared" si="20"/>
        <v>680</v>
      </c>
    </row>
    <row r="739" spans="1:9" s="95" customFormat="1" ht="12.75">
      <c r="A739" s="73" t="s">
        <v>1136</v>
      </c>
      <c r="B739" s="73"/>
      <c r="C739" s="73" t="s">
        <v>1954</v>
      </c>
      <c r="D739" s="73" t="s">
        <v>273</v>
      </c>
      <c r="E739" s="76">
        <v>5000.39</v>
      </c>
      <c r="F739" s="76">
        <v>5000.39</v>
      </c>
      <c r="G739" s="18">
        <v>0</v>
      </c>
      <c r="H739" s="18">
        <v>0</v>
      </c>
      <c r="I739" s="18">
        <v>0</v>
      </c>
    </row>
    <row r="740" spans="1:9" s="95" customFormat="1" ht="12.75">
      <c r="A740" s="73" t="s">
        <v>1136</v>
      </c>
      <c r="B740" s="73"/>
      <c r="C740" s="73" t="s">
        <v>2187</v>
      </c>
      <c r="D740" s="73" t="s">
        <v>274</v>
      </c>
      <c r="E740" s="76">
        <v>400</v>
      </c>
      <c r="F740" s="18">
        <v>0</v>
      </c>
      <c r="G740" s="76">
        <v>400</v>
      </c>
      <c r="H740" s="18">
        <v>0</v>
      </c>
      <c r="I740" s="77">
        <f t="shared" si="20"/>
        <v>400</v>
      </c>
    </row>
    <row r="741" spans="1:9" s="95" customFormat="1" ht="12.75">
      <c r="A741" s="73" t="s">
        <v>1136</v>
      </c>
      <c r="B741" s="73"/>
      <c r="C741" s="73" t="s">
        <v>2189</v>
      </c>
      <c r="D741" s="73" t="s">
        <v>2221</v>
      </c>
      <c r="E741" s="76">
        <v>3004.5</v>
      </c>
      <c r="F741" s="76">
        <v>3000</v>
      </c>
      <c r="G741" s="76">
        <v>4.5</v>
      </c>
      <c r="H741" s="18">
        <v>0</v>
      </c>
      <c r="I741" s="77">
        <f t="shared" si="20"/>
        <v>4.5</v>
      </c>
    </row>
    <row r="742" spans="1:9" s="95" customFormat="1" ht="12.75">
      <c r="A742" s="73" t="s">
        <v>1136</v>
      </c>
      <c r="B742" s="73"/>
      <c r="C742" s="73" t="s">
        <v>35</v>
      </c>
      <c r="D742" s="73" t="s">
        <v>275</v>
      </c>
      <c r="E742" s="76">
        <v>466</v>
      </c>
      <c r="F742" s="18">
        <v>0</v>
      </c>
      <c r="G742" s="76">
        <v>466</v>
      </c>
      <c r="H742" s="18">
        <v>0</v>
      </c>
      <c r="I742" s="77">
        <f t="shared" si="20"/>
        <v>466</v>
      </c>
    </row>
    <row r="743" spans="1:9" s="95" customFormat="1" ht="12.75">
      <c r="A743" s="73"/>
      <c r="B743" s="73"/>
      <c r="C743" s="73"/>
      <c r="D743" s="78" t="s">
        <v>3886</v>
      </c>
      <c r="E743" s="79">
        <f>SUM(E736:E742)</f>
        <v>23579.15</v>
      </c>
      <c r="F743" s="79">
        <f>SUM(F736:F742)</f>
        <v>22028.65</v>
      </c>
      <c r="G743" s="79">
        <f>SUM(G736:G742)</f>
        <v>1550.5</v>
      </c>
      <c r="H743" s="79">
        <f>SUM(H736:H742)</f>
        <v>0</v>
      </c>
      <c r="I743" s="79">
        <f>SUM(I736:I742)</f>
        <v>1550.5</v>
      </c>
    </row>
    <row r="744" spans="1:9" s="95" customFormat="1" ht="12.75">
      <c r="A744" s="73" t="s">
        <v>1135</v>
      </c>
      <c r="B744" s="73"/>
      <c r="C744" s="73" t="s">
        <v>1688</v>
      </c>
      <c r="D744" s="73" t="s">
        <v>276</v>
      </c>
      <c r="E744" s="74">
        <v>3480.99</v>
      </c>
      <c r="F744" s="74">
        <v>0</v>
      </c>
      <c r="G744" s="74">
        <v>3480.99</v>
      </c>
      <c r="H744" s="75">
        <v>3480.99</v>
      </c>
      <c r="I744" s="75">
        <f>+G744-H744</f>
        <v>0</v>
      </c>
    </row>
    <row r="745" spans="1:9" s="95" customFormat="1" ht="12.75">
      <c r="A745" s="73" t="s">
        <v>1135</v>
      </c>
      <c r="B745" s="73"/>
      <c r="C745" s="73" t="s">
        <v>1768</v>
      </c>
      <c r="D745" s="73" t="s">
        <v>277</v>
      </c>
      <c r="E745" s="76">
        <v>8611.2</v>
      </c>
      <c r="F745" s="18">
        <v>0</v>
      </c>
      <c r="G745" s="76">
        <v>8611.2</v>
      </c>
      <c r="H745" s="77">
        <v>8611.2</v>
      </c>
      <c r="I745" s="18">
        <v>0</v>
      </c>
    </row>
    <row r="746" spans="1:9" s="95" customFormat="1" ht="12.75">
      <c r="A746" s="73" t="s">
        <v>1135</v>
      </c>
      <c r="B746" s="73"/>
      <c r="C746" s="73" t="s">
        <v>1770</v>
      </c>
      <c r="D746" s="73" t="s">
        <v>278</v>
      </c>
      <c r="E746" s="76">
        <v>2875</v>
      </c>
      <c r="F746" s="18">
        <v>0</v>
      </c>
      <c r="G746" s="76">
        <v>2875</v>
      </c>
      <c r="H746" s="77">
        <v>2875</v>
      </c>
      <c r="I746" s="18">
        <v>0</v>
      </c>
    </row>
    <row r="747" spans="1:9" s="95" customFormat="1" ht="12.75">
      <c r="A747" s="73" t="s">
        <v>1135</v>
      </c>
      <c r="B747" s="73"/>
      <c r="C747" s="73" t="s">
        <v>1774</v>
      </c>
      <c r="D747" s="73" t="s">
        <v>234</v>
      </c>
      <c r="E747" s="76">
        <v>5882.4</v>
      </c>
      <c r="F747" s="76">
        <v>5882.4</v>
      </c>
      <c r="G747" s="18">
        <v>0</v>
      </c>
      <c r="H747" s="18">
        <v>0</v>
      </c>
      <c r="I747" s="18">
        <v>0</v>
      </c>
    </row>
    <row r="748" spans="1:9" s="95" customFormat="1" ht="12.75">
      <c r="A748" s="73" t="s">
        <v>1135</v>
      </c>
      <c r="B748" s="73"/>
      <c r="C748" s="73" t="s">
        <v>1824</v>
      </c>
      <c r="D748" s="73" t="s">
        <v>279</v>
      </c>
      <c r="E748" s="76">
        <v>1818.15</v>
      </c>
      <c r="F748" s="18">
        <v>0</v>
      </c>
      <c r="G748" s="76">
        <v>1818.15</v>
      </c>
      <c r="H748" s="77">
        <v>1818.15</v>
      </c>
      <c r="I748" s="18">
        <v>0</v>
      </c>
    </row>
    <row r="749" spans="1:9" s="95" customFormat="1" ht="12.75">
      <c r="A749" s="73" t="s">
        <v>1135</v>
      </c>
      <c r="B749" s="73"/>
      <c r="C749" s="73" t="s">
        <v>1881</v>
      </c>
      <c r="D749" s="73" t="s">
        <v>280</v>
      </c>
      <c r="E749" s="76">
        <v>7270</v>
      </c>
      <c r="F749" s="18">
        <v>0</v>
      </c>
      <c r="G749" s="76">
        <v>7270</v>
      </c>
      <c r="H749" s="77">
        <v>7270</v>
      </c>
      <c r="I749" s="18">
        <v>0</v>
      </c>
    </row>
    <row r="750" spans="1:9" s="95" customFormat="1" ht="12.75">
      <c r="A750" s="73" t="s">
        <v>1135</v>
      </c>
      <c r="B750" s="73"/>
      <c r="C750" s="73" t="s">
        <v>1928</v>
      </c>
      <c r="D750" s="73" t="s">
        <v>281</v>
      </c>
      <c r="E750" s="76">
        <v>143327.4</v>
      </c>
      <c r="F750" s="18">
        <v>0</v>
      </c>
      <c r="G750" s="76">
        <v>143327.4</v>
      </c>
      <c r="H750" s="18">
        <v>0</v>
      </c>
      <c r="I750" s="77">
        <f>+G750-H750</f>
        <v>143327.4</v>
      </c>
    </row>
    <row r="751" spans="1:9" s="95" customFormat="1" ht="12.75">
      <c r="A751" s="73" t="s">
        <v>1135</v>
      </c>
      <c r="B751" s="73"/>
      <c r="C751" s="73" t="s">
        <v>2187</v>
      </c>
      <c r="D751" s="73" t="s">
        <v>282</v>
      </c>
      <c r="E751" s="76">
        <v>3743.25</v>
      </c>
      <c r="F751" s="18">
        <v>0</v>
      </c>
      <c r="G751" s="76">
        <v>3743.25</v>
      </c>
      <c r="H751" s="77">
        <v>3743.25</v>
      </c>
      <c r="I751" s="18">
        <v>0</v>
      </c>
    </row>
    <row r="752" spans="1:9" s="95" customFormat="1" ht="12.75">
      <c r="A752" s="73" t="s">
        <v>1135</v>
      </c>
      <c r="B752" s="73"/>
      <c r="C752" s="73" t="s">
        <v>2189</v>
      </c>
      <c r="D752" s="73" t="s">
        <v>283</v>
      </c>
      <c r="E752" s="76">
        <v>5750</v>
      </c>
      <c r="F752" s="18">
        <v>0</v>
      </c>
      <c r="G752" s="76">
        <v>5750</v>
      </c>
      <c r="H752" s="18">
        <v>0</v>
      </c>
      <c r="I752" s="77">
        <f>+G752-H752</f>
        <v>5750</v>
      </c>
    </row>
    <row r="753" spans="1:9" s="95" customFormat="1" ht="12.75">
      <c r="A753" s="73" t="s">
        <v>1135</v>
      </c>
      <c r="B753" s="73"/>
      <c r="C753" s="73" t="s">
        <v>97</v>
      </c>
      <c r="D753" s="73" t="s">
        <v>284</v>
      </c>
      <c r="E753" s="76">
        <v>27600</v>
      </c>
      <c r="F753" s="18">
        <v>0</v>
      </c>
      <c r="G753" s="76">
        <v>27600</v>
      </c>
      <c r="H753" s="77">
        <v>27600</v>
      </c>
      <c r="I753" s="18">
        <v>0</v>
      </c>
    </row>
    <row r="754" spans="1:9" s="95" customFormat="1" ht="12.75">
      <c r="A754" s="73" t="s">
        <v>1135</v>
      </c>
      <c r="B754" s="73"/>
      <c r="C754" s="73" t="s">
        <v>69</v>
      </c>
      <c r="D754" s="73" t="s">
        <v>285</v>
      </c>
      <c r="E754" s="76">
        <v>27000</v>
      </c>
      <c r="F754" s="18">
        <v>0</v>
      </c>
      <c r="G754" s="76">
        <v>27000</v>
      </c>
      <c r="H754" s="77">
        <v>27000</v>
      </c>
      <c r="I754" s="18">
        <v>0</v>
      </c>
    </row>
    <row r="755" spans="1:9" s="95" customFormat="1" ht="12.75">
      <c r="A755" s="73" t="s">
        <v>1135</v>
      </c>
      <c r="B755" s="73"/>
      <c r="C755" s="73" t="s">
        <v>73</v>
      </c>
      <c r="D755" s="73" t="s">
        <v>286</v>
      </c>
      <c r="E755" s="76">
        <v>4845</v>
      </c>
      <c r="F755" s="76">
        <v>4845</v>
      </c>
      <c r="G755" s="18">
        <v>0</v>
      </c>
      <c r="H755" s="18">
        <v>0</v>
      </c>
      <c r="I755" s="18">
        <v>0</v>
      </c>
    </row>
    <row r="756" spans="1:9" s="95" customFormat="1" ht="12.75">
      <c r="A756" s="73"/>
      <c r="B756" s="73"/>
      <c r="C756" s="73"/>
      <c r="D756" s="78" t="s">
        <v>3886</v>
      </c>
      <c r="E756" s="79">
        <f>SUM(E744:E755)</f>
        <v>242203.38999999998</v>
      </c>
      <c r="F756" s="79">
        <f>SUM(F744:F755)</f>
        <v>10727.4</v>
      </c>
      <c r="G756" s="79">
        <f>SUM(G744:G755)</f>
        <v>231475.99</v>
      </c>
      <c r="H756" s="79">
        <f>SUM(H744:H755)</f>
        <v>82398.59</v>
      </c>
      <c r="I756" s="79">
        <f>SUM(I744:I755)</f>
        <v>149077.4</v>
      </c>
    </row>
    <row r="757" spans="1:9" s="95" customFormat="1" ht="12.75">
      <c r="A757" s="73" t="s">
        <v>1137</v>
      </c>
      <c r="B757" s="73"/>
      <c r="C757" s="73" t="s">
        <v>1686</v>
      </c>
      <c r="D757" s="73" t="s">
        <v>287</v>
      </c>
      <c r="E757" s="74">
        <v>300</v>
      </c>
      <c r="F757" s="74">
        <v>0</v>
      </c>
      <c r="G757" s="74">
        <v>300</v>
      </c>
      <c r="H757" s="75">
        <v>0</v>
      </c>
      <c r="I757" s="75">
        <f>+G757-H757</f>
        <v>300</v>
      </c>
    </row>
    <row r="758" spans="1:9" s="95" customFormat="1" ht="12.75">
      <c r="A758" s="73" t="s">
        <v>1137</v>
      </c>
      <c r="B758" s="73"/>
      <c r="C758" s="73" t="s">
        <v>1768</v>
      </c>
      <c r="D758" s="73" t="s">
        <v>105</v>
      </c>
      <c r="E758" s="76">
        <v>4235</v>
      </c>
      <c r="F758" s="76">
        <v>1894</v>
      </c>
      <c r="G758" s="76">
        <v>2341</v>
      </c>
      <c r="H758" s="18">
        <v>0</v>
      </c>
      <c r="I758" s="77">
        <f>+G758-H758</f>
        <v>2341</v>
      </c>
    </row>
    <row r="759" spans="1:9" s="95" customFormat="1" ht="12.75">
      <c r="A759" s="73" t="s">
        <v>1137</v>
      </c>
      <c r="B759" s="73"/>
      <c r="C759" s="73" t="s">
        <v>1860</v>
      </c>
      <c r="D759" s="73" t="s">
        <v>288</v>
      </c>
      <c r="E759" s="76">
        <v>385.79</v>
      </c>
      <c r="F759" s="76">
        <v>385.79</v>
      </c>
      <c r="G759" s="18">
        <v>0</v>
      </c>
      <c r="H759" s="18">
        <v>0</v>
      </c>
      <c r="I759" s="18">
        <v>0</v>
      </c>
    </row>
    <row r="760" spans="1:9" s="95" customFormat="1" ht="12.75">
      <c r="A760" s="73" t="s">
        <v>1137</v>
      </c>
      <c r="B760" s="73"/>
      <c r="C760" s="73" t="s">
        <v>2093</v>
      </c>
      <c r="D760" s="73" t="s">
        <v>289</v>
      </c>
      <c r="E760" s="76">
        <v>1600</v>
      </c>
      <c r="F760" s="76">
        <v>1600</v>
      </c>
      <c r="G760" s="18">
        <v>0</v>
      </c>
      <c r="H760" s="18">
        <v>0</v>
      </c>
      <c r="I760" s="18">
        <v>0</v>
      </c>
    </row>
    <row r="761" spans="1:9" s="95" customFormat="1" ht="12.75">
      <c r="A761" s="73" t="s">
        <v>1137</v>
      </c>
      <c r="B761" s="73"/>
      <c r="C761" s="73" t="s">
        <v>2110</v>
      </c>
      <c r="D761" s="73" t="s">
        <v>290</v>
      </c>
      <c r="E761" s="76">
        <v>60.09</v>
      </c>
      <c r="F761" s="76">
        <v>60.09</v>
      </c>
      <c r="G761" s="18">
        <v>0</v>
      </c>
      <c r="H761" s="18">
        <v>0</v>
      </c>
      <c r="I761" s="18">
        <v>0</v>
      </c>
    </row>
    <row r="762" spans="1:9" s="95" customFormat="1" ht="12.75">
      <c r="A762" s="73" t="s">
        <v>1137</v>
      </c>
      <c r="B762" s="73"/>
      <c r="C762" s="73" t="s">
        <v>2181</v>
      </c>
      <c r="D762" s="73" t="s">
        <v>291</v>
      </c>
      <c r="E762" s="76">
        <v>45</v>
      </c>
      <c r="F762" s="76">
        <v>45</v>
      </c>
      <c r="G762" s="18">
        <v>0</v>
      </c>
      <c r="H762" s="18">
        <v>0</v>
      </c>
      <c r="I762" s="18">
        <v>0</v>
      </c>
    </row>
    <row r="763" spans="1:9" s="95" customFormat="1" ht="12.75">
      <c r="A763" s="73" t="s">
        <v>1137</v>
      </c>
      <c r="B763" s="73"/>
      <c r="C763" s="73" t="s">
        <v>35</v>
      </c>
      <c r="D763" s="73" t="s">
        <v>292</v>
      </c>
      <c r="E763" s="76">
        <v>2300</v>
      </c>
      <c r="F763" s="76">
        <v>2300</v>
      </c>
      <c r="G763" s="18">
        <v>0</v>
      </c>
      <c r="H763" s="18">
        <v>0</v>
      </c>
      <c r="I763" s="18">
        <v>0</v>
      </c>
    </row>
    <row r="764" spans="1:9" s="95" customFormat="1" ht="12.75">
      <c r="A764" s="73" t="s">
        <v>1137</v>
      </c>
      <c r="B764" s="73"/>
      <c r="C764" s="73" t="s">
        <v>69</v>
      </c>
      <c r="D764" s="73" t="s">
        <v>129</v>
      </c>
      <c r="E764" s="76">
        <v>5500</v>
      </c>
      <c r="F764" s="18">
        <v>0</v>
      </c>
      <c r="G764" s="76">
        <v>5500</v>
      </c>
      <c r="H764" s="18">
        <v>0</v>
      </c>
      <c r="I764" s="77">
        <f>+G764-H764</f>
        <v>5500</v>
      </c>
    </row>
    <row r="765" spans="1:9" s="95" customFormat="1" ht="12.75">
      <c r="A765" s="73" t="s">
        <v>1137</v>
      </c>
      <c r="B765" s="73"/>
      <c r="C765" s="73" t="s">
        <v>73</v>
      </c>
      <c r="D765" s="73" t="s">
        <v>293</v>
      </c>
      <c r="E765" s="76">
        <v>12.98</v>
      </c>
      <c r="F765" s="76">
        <v>12.98</v>
      </c>
      <c r="G765" s="18">
        <v>0</v>
      </c>
      <c r="H765" s="18">
        <v>0</v>
      </c>
      <c r="I765" s="18">
        <v>0</v>
      </c>
    </row>
    <row r="766" spans="1:9" s="95" customFormat="1" ht="12.75">
      <c r="A766" s="73" t="s">
        <v>1137</v>
      </c>
      <c r="B766" s="73"/>
      <c r="C766" s="73" t="s">
        <v>294</v>
      </c>
      <c r="D766" s="73" t="s">
        <v>295</v>
      </c>
      <c r="E766" s="76">
        <v>8.2</v>
      </c>
      <c r="F766" s="76">
        <v>8.2</v>
      </c>
      <c r="G766" s="18">
        <v>0</v>
      </c>
      <c r="H766" s="18">
        <v>0</v>
      </c>
      <c r="I766" s="18">
        <v>0</v>
      </c>
    </row>
    <row r="767" spans="1:9" s="95" customFormat="1" ht="12.75">
      <c r="A767" s="73"/>
      <c r="B767" s="73"/>
      <c r="C767" s="73"/>
      <c r="D767" s="78" t="s">
        <v>3886</v>
      </c>
      <c r="E767" s="79">
        <f>SUM(E757:E766)</f>
        <v>14447.060000000001</v>
      </c>
      <c r="F767" s="79">
        <f>SUM(F757:F766)</f>
        <v>6306.0599999999995</v>
      </c>
      <c r="G767" s="79">
        <f>SUM(G757:G766)</f>
        <v>8141</v>
      </c>
      <c r="H767" s="79">
        <f>SUM(H757:H766)</f>
        <v>0</v>
      </c>
      <c r="I767" s="79">
        <f>SUM(I757:I766)</f>
        <v>8141</v>
      </c>
    </row>
    <row r="768" spans="1:9" s="95" customFormat="1" ht="12.75">
      <c r="A768" s="73" t="s">
        <v>1151</v>
      </c>
      <c r="B768" s="73"/>
      <c r="C768" s="73" t="s">
        <v>1686</v>
      </c>
      <c r="D768" s="73" t="s">
        <v>296</v>
      </c>
      <c r="E768" s="74">
        <v>4500</v>
      </c>
      <c r="F768" s="74">
        <v>4500</v>
      </c>
      <c r="G768" s="74">
        <v>0</v>
      </c>
      <c r="H768" s="75">
        <v>0</v>
      </c>
      <c r="I768" s="75">
        <f aca="true" t="shared" si="21" ref="I768:I775">+G768-H768</f>
        <v>0</v>
      </c>
    </row>
    <row r="769" spans="1:9" s="95" customFormat="1" ht="12.75">
      <c r="A769" s="73" t="s">
        <v>1151</v>
      </c>
      <c r="B769" s="73"/>
      <c r="C769" s="73" t="s">
        <v>1768</v>
      </c>
      <c r="D769" s="73" t="s">
        <v>297</v>
      </c>
      <c r="E769" s="76">
        <v>1450</v>
      </c>
      <c r="F769" s="76">
        <v>1450</v>
      </c>
      <c r="G769" s="18">
        <v>0</v>
      </c>
      <c r="H769" s="18">
        <v>0</v>
      </c>
      <c r="I769" s="18">
        <v>0</v>
      </c>
    </row>
    <row r="770" spans="1:9" s="95" customFormat="1" ht="12.75">
      <c r="A770" s="73" t="s">
        <v>1151</v>
      </c>
      <c r="B770" s="73"/>
      <c r="C770" s="73" t="s">
        <v>1814</v>
      </c>
      <c r="D770" s="73" t="s">
        <v>298</v>
      </c>
      <c r="E770" s="76">
        <v>587.5</v>
      </c>
      <c r="F770" s="18">
        <v>0</v>
      </c>
      <c r="G770" s="76">
        <v>587.5</v>
      </c>
      <c r="H770" s="18">
        <v>0</v>
      </c>
      <c r="I770" s="77">
        <f t="shared" si="21"/>
        <v>587.5</v>
      </c>
    </row>
    <row r="771" spans="1:9" s="95" customFormat="1" ht="12.75">
      <c r="A771" s="73" t="s">
        <v>1151</v>
      </c>
      <c r="B771" s="73"/>
      <c r="C771" s="73" t="s">
        <v>1881</v>
      </c>
      <c r="D771" s="73" t="s">
        <v>299</v>
      </c>
      <c r="E771" s="76">
        <v>3000</v>
      </c>
      <c r="F771" s="76">
        <v>3000</v>
      </c>
      <c r="G771" s="18">
        <v>0</v>
      </c>
      <c r="H771" s="18">
        <v>0</v>
      </c>
      <c r="I771" s="18">
        <v>0</v>
      </c>
    </row>
    <row r="772" spans="1:9" s="95" customFormat="1" ht="12.75">
      <c r="A772" s="73" t="s">
        <v>1151</v>
      </c>
      <c r="B772" s="73"/>
      <c r="C772" s="73" t="s">
        <v>1952</v>
      </c>
      <c r="D772" s="73" t="s">
        <v>300</v>
      </c>
      <c r="E772" s="76">
        <v>19160.31</v>
      </c>
      <c r="F772" s="76">
        <v>19160.31</v>
      </c>
      <c r="G772" s="18">
        <v>0</v>
      </c>
      <c r="H772" s="18">
        <v>0</v>
      </c>
      <c r="I772" s="18">
        <v>0</v>
      </c>
    </row>
    <row r="773" spans="1:9" s="95" customFormat="1" ht="12.75">
      <c r="A773" s="73" t="s">
        <v>1151</v>
      </c>
      <c r="B773" s="73"/>
      <c r="C773" s="73" t="s">
        <v>2110</v>
      </c>
      <c r="D773" s="73" t="s">
        <v>301</v>
      </c>
      <c r="E773" s="76">
        <v>52.95</v>
      </c>
      <c r="F773" s="18">
        <v>0</v>
      </c>
      <c r="G773" s="76">
        <v>52.95</v>
      </c>
      <c r="H773" s="18">
        <v>0</v>
      </c>
      <c r="I773" s="77">
        <f t="shared" si="21"/>
        <v>52.95</v>
      </c>
    </row>
    <row r="774" spans="1:9" s="95" customFormat="1" ht="12.75">
      <c r="A774" s="73" t="s">
        <v>1151</v>
      </c>
      <c r="B774" s="73"/>
      <c r="C774" s="73" t="s">
        <v>2112</v>
      </c>
      <c r="D774" s="73" t="s">
        <v>302</v>
      </c>
      <c r="E774" s="76">
        <v>306.66</v>
      </c>
      <c r="F774" s="76">
        <v>306.66</v>
      </c>
      <c r="G774" s="18">
        <v>0</v>
      </c>
      <c r="H774" s="18">
        <v>0</v>
      </c>
      <c r="I774" s="18">
        <v>0</v>
      </c>
    </row>
    <row r="775" spans="1:9" s="95" customFormat="1" ht="12.75">
      <c r="A775" s="73" t="s">
        <v>1151</v>
      </c>
      <c r="B775" s="73"/>
      <c r="C775" s="73" t="s">
        <v>69</v>
      </c>
      <c r="D775" s="73" t="s">
        <v>129</v>
      </c>
      <c r="E775" s="76">
        <v>8850.84</v>
      </c>
      <c r="F775" s="18">
        <v>0</v>
      </c>
      <c r="G775" s="76">
        <v>8850.84</v>
      </c>
      <c r="H775" s="18">
        <v>0</v>
      </c>
      <c r="I775" s="77">
        <f t="shared" si="21"/>
        <v>8850.84</v>
      </c>
    </row>
    <row r="776" spans="1:9" s="95" customFormat="1" ht="12.75">
      <c r="A776" s="73"/>
      <c r="B776" s="73"/>
      <c r="C776" s="73"/>
      <c r="D776" s="78" t="s">
        <v>3886</v>
      </c>
      <c r="E776" s="79">
        <f>SUM(E768:E775)</f>
        <v>37908.26</v>
      </c>
      <c r="F776" s="79">
        <f>SUM(F768:F775)</f>
        <v>28416.97</v>
      </c>
      <c r="G776" s="79">
        <f>SUM(G768:G775)</f>
        <v>9491.29</v>
      </c>
      <c r="H776" s="79">
        <f>SUM(H768:H775)</f>
        <v>0</v>
      </c>
      <c r="I776" s="79">
        <f>SUM(I768:I775)</f>
        <v>9491.29</v>
      </c>
    </row>
    <row r="777" spans="1:9" s="95" customFormat="1" ht="12.75">
      <c r="A777" s="73" t="s">
        <v>1138</v>
      </c>
      <c r="B777" s="73"/>
      <c r="C777" s="73" t="s">
        <v>1686</v>
      </c>
      <c r="D777" s="73" t="s">
        <v>4364</v>
      </c>
      <c r="E777" s="74">
        <v>2500</v>
      </c>
      <c r="F777" s="74">
        <v>0</v>
      </c>
      <c r="G777" s="74">
        <v>2500</v>
      </c>
      <c r="H777" s="75">
        <v>2500</v>
      </c>
      <c r="I777" s="75">
        <f>+G777-H777</f>
        <v>0</v>
      </c>
    </row>
    <row r="778" spans="1:9" s="95" customFormat="1" ht="12.75">
      <c r="A778" s="73" t="s">
        <v>1138</v>
      </c>
      <c r="B778" s="73"/>
      <c r="C778" s="73" t="s">
        <v>1768</v>
      </c>
      <c r="D778" s="73" t="s">
        <v>303</v>
      </c>
      <c r="E778" s="76">
        <v>541</v>
      </c>
      <c r="F778" s="18">
        <v>0</v>
      </c>
      <c r="G778" s="76">
        <v>541</v>
      </c>
      <c r="H778" s="18">
        <v>0</v>
      </c>
      <c r="I778" s="77">
        <f>+G778-H778</f>
        <v>541</v>
      </c>
    </row>
    <row r="779" spans="1:9" s="95" customFormat="1" ht="12.75">
      <c r="A779" s="73" t="s">
        <v>1138</v>
      </c>
      <c r="B779" s="73"/>
      <c r="C779" s="73" t="s">
        <v>1952</v>
      </c>
      <c r="D779" s="73" t="s">
        <v>304</v>
      </c>
      <c r="E779" s="76">
        <v>19.06</v>
      </c>
      <c r="F779" s="18">
        <v>0</v>
      </c>
      <c r="G779" s="76">
        <v>19.06</v>
      </c>
      <c r="H779" s="77">
        <v>19.06</v>
      </c>
      <c r="I779" s="18">
        <v>0</v>
      </c>
    </row>
    <row r="780" spans="1:9" s="95" customFormat="1" ht="12.75">
      <c r="A780" s="73" t="s">
        <v>1138</v>
      </c>
      <c r="B780" s="73"/>
      <c r="C780" s="73" t="s">
        <v>1954</v>
      </c>
      <c r="D780" s="73" t="s">
        <v>305</v>
      </c>
      <c r="E780" s="76">
        <v>19.97</v>
      </c>
      <c r="F780" s="18">
        <v>0</v>
      </c>
      <c r="G780" s="76">
        <v>19.97</v>
      </c>
      <c r="H780" s="77">
        <v>19.97</v>
      </c>
      <c r="I780" s="18">
        <v>0</v>
      </c>
    </row>
    <row r="781" spans="1:9" s="95" customFormat="1" ht="12.75">
      <c r="A781" s="73" t="s">
        <v>1138</v>
      </c>
      <c r="B781" s="73"/>
      <c r="C781" s="73" t="s">
        <v>2110</v>
      </c>
      <c r="D781" s="73" t="s">
        <v>306</v>
      </c>
      <c r="E781" s="76">
        <v>4920</v>
      </c>
      <c r="F781" s="18">
        <v>0</v>
      </c>
      <c r="G781" s="76">
        <v>4920</v>
      </c>
      <c r="H781" s="18">
        <v>0</v>
      </c>
      <c r="I781" s="77">
        <f>+G781-H781</f>
        <v>4920</v>
      </c>
    </row>
    <row r="782" spans="1:9" s="95" customFormat="1" ht="12.75">
      <c r="A782" s="73" t="s">
        <v>1138</v>
      </c>
      <c r="B782" s="73"/>
      <c r="C782" s="73" t="s">
        <v>2175</v>
      </c>
      <c r="D782" s="73" t="s">
        <v>307</v>
      </c>
      <c r="E782" s="76">
        <v>132</v>
      </c>
      <c r="F782" s="18">
        <v>0</v>
      </c>
      <c r="G782" s="76">
        <v>132</v>
      </c>
      <c r="H782" s="77">
        <v>132</v>
      </c>
      <c r="I782" s="18">
        <v>0</v>
      </c>
    </row>
    <row r="783" spans="1:9" s="95" customFormat="1" ht="12.75">
      <c r="A783" s="73" t="s">
        <v>1138</v>
      </c>
      <c r="B783" s="73"/>
      <c r="C783" s="73" t="s">
        <v>97</v>
      </c>
      <c r="D783" s="73" t="s">
        <v>308</v>
      </c>
      <c r="E783" s="76">
        <v>2956.28</v>
      </c>
      <c r="F783" s="18">
        <v>0</v>
      </c>
      <c r="G783" s="76">
        <v>2956.28</v>
      </c>
      <c r="H783" s="77">
        <v>2956.28</v>
      </c>
      <c r="I783" s="18">
        <v>0</v>
      </c>
    </row>
    <row r="784" spans="1:9" s="95" customFormat="1" ht="12.75">
      <c r="A784" s="73" t="s">
        <v>1138</v>
      </c>
      <c r="B784" s="73"/>
      <c r="C784" s="73" t="s">
        <v>2209</v>
      </c>
      <c r="D784" s="73" t="s">
        <v>309</v>
      </c>
      <c r="E784" s="76">
        <v>6797.24</v>
      </c>
      <c r="F784" s="76">
        <v>6797.24</v>
      </c>
      <c r="G784" s="18">
        <v>0</v>
      </c>
      <c r="H784" s="18">
        <v>0</v>
      </c>
      <c r="I784" s="18">
        <v>0</v>
      </c>
    </row>
    <row r="785" spans="1:9" s="95" customFormat="1" ht="12.75">
      <c r="A785" s="73" t="s">
        <v>1138</v>
      </c>
      <c r="B785" s="73"/>
      <c r="C785" s="73" t="s">
        <v>35</v>
      </c>
      <c r="D785" s="73" t="s">
        <v>310</v>
      </c>
      <c r="E785" s="76">
        <v>1211.31</v>
      </c>
      <c r="F785" s="18">
        <v>0</v>
      </c>
      <c r="G785" s="76">
        <v>1211.31</v>
      </c>
      <c r="H785" s="77">
        <v>1211.31</v>
      </c>
      <c r="I785" s="18">
        <v>0</v>
      </c>
    </row>
    <row r="786" spans="1:9" s="95" customFormat="1" ht="12.75">
      <c r="A786" s="73" t="s">
        <v>1138</v>
      </c>
      <c r="B786" s="73"/>
      <c r="C786" s="73" t="s">
        <v>69</v>
      </c>
      <c r="D786" s="73" t="s">
        <v>129</v>
      </c>
      <c r="E786" s="76">
        <v>6912</v>
      </c>
      <c r="F786" s="18">
        <v>0</v>
      </c>
      <c r="G786" s="76">
        <v>6912</v>
      </c>
      <c r="H786" s="18">
        <v>0</v>
      </c>
      <c r="I786" s="77">
        <f>+G786-H786</f>
        <v>6912</v>
      </c>
    </row>
    <row r="787" spans="1:9" s="95" customFormat="1" ht="12.75">
      <c r="A787" s="73"/>
      <c r="B787" s="73"/>
      <c r="C787" s="73"/>
      <c r="D787" s="78" t="s">
        <v>3886</v>
      </c>
      <c r="E787" s="79">
        <f>SUM(E777:E786)</f>
        <v>26008.86</v>
      </c>
      <c r="F787" s="79">
        <f>SUM(F777:F786)</f>
        <v>6797.24</v>
      </c>
      <c r="G787" s="79">
        <f>SUM(G777:G786)</f>
        <v>19211.62</v>
      </c>
      <c r="H787" s="79">
        <f>SUM(H777:H786)</f>
        <v>6838.619999999999</v>
      </c>
      <c r="I787" s="79">
        <f>SUM(I777:I786)</f>
        <v>12373</v>
      </c>
    </row>
    <row r="788" spans="1:9" s="95" customFormat="1" ht="12.75">
      <c r="A788" s="73" t="s">
        <v>1193</v>
      </c>
      <c r="B788" s="73"/>
      <c r="C788" s="73" t="s">
        <v>1768</v>
      </c>
      <c r="D788" s="73" t="s">
        <v>311</v>
      </c>
      <c r="E788" s="76">
        <v>9600</v>
      </c>
      <c r="F788" s="75">
        <v>0</v>
      </c>
      <c r="G788" s="76">
        <v>9600</v>
      </c>
      <c r="H788" s="75">
        <v>0</v>
      </c>
      <c r="I788" s="77">
        <f>+G788-H788</f>
        <v>9600</v>
      </c>
    </row>
    <row r="789" spans="1:9" s="95" customFormat="1" ht="12.75">
      <c r="A789" s="73" t="s">
        <v>1193</v>
      </c>
      <c r="B789" s="73"/>
      <c r="C789" s="73" t="s">
        <v>1858</v>
      </c>
      <c r="D789" s="73" t="s">
        <v>312</v>
      </c>
      <c r="E789" s="76">
        <v>6900</v>
      </c>
      <c r="F789" s="18">
        <v>0</v>
      </c>
      <c r="G789" s="76">
        <v>6900</v>
      </c>
      <c r="H789" s="18">
        <v>0</v>
      </c>
      <c r="I789" s="77">
        <f>+G789-H789</f>
        <v>6900</v>
      </c>
    </row>
    <row r="790" spans="1:9" s="95" customFormat="1" ht="12.75">
      <c r="A790" s="73" t="s">
        <v>1193</v>
      </c>
      <c r="B790" s="73"/>
      <c r="C790" s="73" t="s">
        <v>97</v>
      </c>
      <c r="D790" s="73" t="s">
        <v>313</v>
      </c>
      <c r="E790" s="76">
        <v>9890</v>
      </c>
      <c r="F790" s="18">
        <v>0</v>
      </c>
      <c r="G790" s="76">
        <v>9890</v>
      </c>
      <c r="H790" s="18">
        <v>0</v>
      </c>
      <c r="I790" s="77">
        <f>+G790-H790</f>
        <v>9890</v>
      </c>
    </row>
    <row r="791" spans="1:9" s="95" customFormat="1" ht="12.75">
      <c r="A791" s="73" t="s">
        <v>1193</v>
      </c>
      <c r="B791" s="73"/>
      <c r="C791" s="73" t="s">
        <v>2209</v>
      </c>
      <c r="D791" s="73" t="s">
        <v>314</v>
      </c>
      <c r="E791" s="76">
        <v>48300</v>
      </c>
      <c r="F791" s="18">
        <v>0</v>
      </c>
      <c r="G791" s="76">
        <v>48300</v>
      </c>
      <c r="H791" s="18">
        <v>0</v>
      </c>
      <c r="I791" s="77">
        <f>+G791-H791</f>
        <v>48300</v>
      </c>
    </row>
    <row r="792" spans="1:9" s="95" customFormat="1" ht="12.75">
      <c r="A792" s="73"/>
      <c r="B792" s="73"/>
      <c r="C792" s="73"/>
      <c r="D792" s="78" t="s">
        <v>3886</v>
      </c>
      <c r="E792" s="79">
        <f>SUM(E788:E791)</f>
        <v>74690</v>
      </c>
      <c r="F792" s="79">
        <f>SUM(F788:F791)</f>
        <v>0</v>
      </c>
      <c r="G792" s="79">
        <f>SUM(G788:G791)</f>
        <v>74690</v>
      </c>
      <c r="H792" s="79">
        <f>SUM(H788:H791)</f>
        <v>0</v>
      </c>
      <c r="I792" s="79">
        <f>SUM(I788:I791)</f>
        <v>74690</v>
      </c>
    </row>
    <row r="793" spans="1:9" s="95" customFormat="1" ht="12.75">
      <c r="A793" s="73" t="s">
        <v>1139</v>
      </c>
      <c r="B793" s="73"/>
      <c r="C793" s="73" t="s">
        <v>1686</v>
      </c>
      <c r="D793" s="73" t="s">
        <v>315</v>
      </c>
      <c r="E793" s="74">
        <v>49999.9</v>
      </c>
      <c r="F793" s="74">
        <v>49999.9</v>
      </c>
      <c r="G793" s="74">
        <v>0</v>
      </c>
      <c r="H793" s="75">
        <v>0</v>
      </c>
      <c r="I793" s="75">
        <f aca="true" t="shared" si="22" ref="I793:I811">+G793-H793</f>
        <v>0</v>
      </c>
    </row>
    <row r="794" spans="1:9" s="95" customFormat="1" ht="12.75">
      <c r="A794" s="73" t="s">
        <v>1139</v>
      </c>
      <c r="B794" s="73"/>
      <c r="C794" s="73" t="s">
        <v>1814</v>
      </c>
      <c r="D794" s="73" t="s">
        <v>316</v>
      </c>
      <c r="E794" s="76">
        <v>661</v>
      </c>
      <c r="F794" s="76">
        <v>661</v>
      </c>
      <c r="G794" s="18">
        <v>0</v>
      </c>
      <c r="H794" s="18">
        <v>0</v>
      </c>
      <c r="I794" s="18">
        <v>0</v>
      </c>
    </row>
    <row r="795" spans="1:9" s="95" customFormat="1" ht="12.75">
      <c r="A795" s="73" t="s">
        <v>1139</v>
      </c>
      <c r="B795" s="73"/>
      <c r="C795" s="73" t="s">
        <v>1824</v>
      </c>
      <c r="D795" s="73" t="s">
        <v>317</v>
      </c>
      <c r="E795" s="76">
        <v>82500</v>
      </c>
      <c r="F795" s="18">
        <v>0</v>
      </c>
      <c r="G795" s="76">
        <v>82500</v>
      </c>
      <c r="H795" s="77">
        <v>10835.25</v>
      </c>
      <c r="I795" s="77">
        <f t="shared" si="22"/>
        <v>71664.75</v>
      </c>
    </row>
    <row r="796" spans="1:9" s="95" customFormat="1" ht="12.75">
      <c r="A796" s="73" t="s">
        <v>1139</v>
      </c>
      <c r="B796" s="73"/>
      <c r="C796" s="73" t="s">
        <v>1826</v>
      </c>
      <c r="D796" s="73" t="s">
        <v>318</v>
      </c>
      <c r="E796" s="76">
        <v>34500</v>
      </c>
      <c r="F796" s="18">
        <v>0</v>
      </c>
      <c r="G796" s="76">
        <v>34500</v>
      </c>
      <c r="H796" s="18">
        <v>0</v>
      </c>
      <c r="I796" s="77">
        <f t="shared" si="22"/>
        <v>34500</v>
      </c>
    </row>
    <row r="797" spans="1:9" s="95" customFormat="1" ht="12.75">
      <c r="A797" s="73" t="s">
        <v>1139</v>
      </c>
      <c r="B797" s="73"/>
      <c r="C797" s="73" t="s">
        <v>1902</v>
      </c>
      <c r="D797" s="73" t="s">
        <v>319</v>
      </c>
      <c r="E797" s="76">
        <v>7622.5</v>
      </c>
      <c r="F797" s="18">
        <v>0</v>
      </c>
      <c r="G797" s="76">
        <v>7622.5</v>
      </c>
      <c r="H797" s="18">
        <v>0</v>
      </c>
      <c r="I797" s="77">
        <f t="shared" si="22"/>
        <v>7622.5</v>
      </c>
    </row>
    <row r="798" spans="1:9" s="95" customFormat="1" ht="12.75">
      <c r="A798" s="73" t="s">
        <v>1139</v>
      </c>
      <c r="B798" s="73"/>
      <c r="C798" s="73" t="s">
        <v>1952</v>
      </c>
      <c r="D798" s="73" t="s">
        <v>320</v>
      </c>
      <c r="E798" s="76">
        <v>146.9</v>
      </c>
      <c r="F798" s="76">
        <v>146.9</v>
      </c>
      <c r="G798" s="18">
        <v>0</v>
      </c>
      <c r="H798" s="18">
        <v>0</v>
      </c>
      <c r="I798" s="18">
        <v>0</v>
      </c>
    </row>
    <row r="799" spans="1:9" s="95" customFormat="1" ht="12.75">
      <c r="A799" s="73" t="s">
        <v>1139</v>
      </c>
      <c r="B799" s="73"/>
      <c r="C799" s="73" t="s">
        <v>1954</v>
      </c>
      <c r="D799" s="73" t="s">
        <v>321</v>
      </c>
      <c r="E799" s="76">
        <v>7.63</v>
      </c>
      <c r="F799" s="18">
        <v>0</v>
      </c>
      <c r="G799" s="76">
        <v>7.63</v>
      </c>
      <c r="H799" s="18">
        <v>0</v>
      </c>
      <c r="I799" s="77">
        <f t="shared" si="22"/>
        <v>7.63</v>
      </c>
    </row>
    <row r="800" spans="1:9" s="95" customFormat="1" ht="12.75">
      <c r="A800" s="73" t="s">
        <v>1139</v>
      </c>
      <c r="B800" s="73"/>
      <c r="C800" s="73" t="s">
        <v>1958</v>
      </c>
      <c r="D800" s="73" t="s">
        <v>322</v>
      </c>
      <c r="E800" s="76">
        <v>1500</v>
      </c>
      <c r="F800" s="76">
        <v>1500</v>
      </c>
      <c r="G800" s="18">
        <v>0</v>
      </c>
      <c r="H800" s="18">
        <v>0</v>
      </c>
      <c r="I800" s="18">
        <v>0</v>
      </c>
    </row>
    <row r="801" spans="1:9" s="95" customFormat="1" ht="12.75">
      <c r="A801" s="73" t="s">
        <v>1139</v>
      </c>
      <c r="B801" s="73"/>
      <c r="C801" s="73" t="s">
        <v>1960</v>
      </c>
      <c r="D801" s="73" t="s">
        <v>2365</v>
      </c>
      <c r="E801" s="76">
        <v>170.33</v>
      </c>
      <c r="F801" s="76">
        <v>170.33</v>
      </c>
      <c r="G801" s="18">
        <v>0</v>
      </c>
      <c r="H801" s="18">
        <v>0</v>
      </c>
      <c r="I801" s="18">
        <v>0</v>
      </c>
    </row>
    <row r="802" spans="1:9" s="95" customFormat="1" ht="12.75">
      <c r="A802" s="73" t="s">
        <v>1139</v>
      </c>
      <c r="B802" s="73"/>
      <c r="C802" s="73" t="s">
        <v>225</v>
      </c>
      <c r="D802" s="73" t="s">
        <v>323</v>
      </c>
      <c r="E802" s="76">
        <v>280</v>
      </c>
      <c r="F802" s="76">
        <v>280</v>
      </c>
      <c r="G802" s="18">
        <v>0</v>
      </c>
      <c r="H802" s="18">
        <v>0</v>
      </c>
      <c r="I802" s="18">
        <v>0</v>
      </c>
    </row>
    <row r="803" spans="1:9" s="95" customFormat="1" ht="12.75">
      <c r="A803" s="73" t="s">
        <v>1139</v>
      </c>
      <c r="B803" s="73"/>
      <c r="C803" s="73" t="s">
        <v>2093</v>
      </c>
      <c r="D803" s="73" t="s">
        <v>324</v>
      </c>
      <c r="E803" s="76">
        <v>37.65</v>
      </c>
      <c r="F803" s="18">
        <v>0</v>
      </c>
      <c r="G803" s="76">
        <v>37.65</v>
      </c>
      <c r="H803" s="18">
        <v>0</v>
      </c>
      <c r="I803" s="77">
        <f t="shared" si="22"/>
        <v>37.65</v>
      </c>
    </row>
    <row r="804" spans="1:9" s="95" customFormat="1" ht="12.75">
      <c r="A804" s="73" t="s">
        <v>1139</v>
      </c>
      <c r="B804" s="73"/>
      <c r="C804" s="73" t="s">
        <v>2112</v>
      </c>
      <c r="D804" s="73" t="s">
        <v>325</v>
      </c>
      <c r="E804" s="76">
        <v>2.2</v>
      </c>
      <c r="F804" s="18">
        <v>0</v>
      </c>
      <c r="G804" s="76">
        <v>2.2</v>
      </c>
      <c r="H804" s="18">
        <v>0</v>
      </c>
      <c r="I804" s="77">
        <f t="shared" si="22"/>
        <v>2.2</v>
      </c>
    </row>
    <row r="805" spans="1:9" s="95" customFormat="1" ht="12.75">
      <c r="A805" s="73" t="s">
        <v>1139</v>
      </c>
      <c r="B805" s="73"/>
      <c r="C805" s="73" t="s">
        <v>2114</v>
      </c>
      <c r="D805" s="73" t="s">
        <v>326</v>
      </c>
      <c r="E805" s="76">
        <v>433.5</v>
      </c>
      <c r="F805" s="76">
        <v>433.5</v>
      </c>
      <c r="G805" s="18">
        <v>0</v>
      </c>
      <c r="H805" s="18">
        <v>0</v>
      </c>
      <c r="I805" s="18">
        <v>0</v>
      </c>
    </row>
    <row r="806" spans="1:9" s="95" customFormat="1" ht="12.75">
      <c r="A806" s="73" t="s">
        <v>1139</v>
      </c>
      <c r="B806" s="73"/>
      <c r="C806" s="73" t="s">
        <v>2116</v>
      </c>
      <c r="D806" s="73" t="s">
        <v>327</v>
      </c>
      <c r="E806" s="76">
        <v>1141.75</v>
      </c>
      <c r="F806" s="76">
        <v>1141.75</v>
      </c>
      <c r="G806" s="18">
        <v>0</v>
      </c>
      <c r="H806" s="18">
        <v>0</v>
      </c>
      <c r="I806" s="18">
        <v>0</v>
      </c>
    </row>
    <row r="807" spans="1:9" s="95" customFormat="1" ht="12.75">
      <c r="A807" s="73" t="s">
        <v>1139</v>
      </c>
      <c r="B807" s="73"/>
      <c r="C807" s="73" t="s">
        <v>2187</v>
      </c>
      <c r="D807" s="73" t="s">
        <v>328</v>
      </c>
      <c r="E807" s="76">
        <v>236175.62</v>
      </c>
      <c r="F807" s="18">
        <v>0</v>
      </c>
      <c r="G807" s="76">
        <v>236175.62</v>
      </c>
      <c r="H807" s="18">
        <v>0</v>
      </c>
      <c r="I807" s="77">
        <f t="shared" si="22"/>
        <v>236175.62</v>
      </c>
    </row>
    <row r="808" spans="1:9" s="95" customFormat="1" ht="12.75">
      <c r="A808" s="73" t="s">
        <v>1139</v>
      </c>
      <c r="B808" s="73"/>
      <c r="C808" s="73" t="s">
        <v>97</v>
      </c>
      <c r="D808" s="73" t="s">
        <v>329</v>
      </c>
      <c r="E808" s="76">
        <v>50.02</v>
      </c>
      <c r="F808" s="18">
        <v>0</v>
      </c>
      <c r="G808" s="76">
        <v>50.02</v>
      </c>
      <c r="H808" s="18">
        <v>0</v>
      </c>
      <c r="I808" s="77">
        <f t="shared" si="22"/>
        <v>50.02</v>
      </c>
    </row>
    <row r="809" spans="1:9" s="95" customFormat="1" ht="12.75">
      <c r="A809" s="73" t="s">
        <v>1139</v>
      </c>
      <c r="B809" s="73"/>
      <c r="C809" s="73" t="s">
        <v>2209</v>
      </c>
      <c r="D809" s="73" t="s">
        <v>330</v>
      </c>
      <c r="E809" s="76">
        <v>1222</v>
      </c>
      <c r="F809" s="76">
        <v>1222</v>
      </c>
      <c r="G809" s="18">
        <v>0</v>
      </c>
      <c r="H809" s="18">
        <v>0</v>
      </c>
      <c r="I809" s="18">
        <v>0</v>
      </c>
    </row>
    <row r="810" spans="1:9" s="95" customFormat="1" ht="12.75">
      <c r="A810" s="73" t="s">
        <v>1139</v>
      </c>
      <c r="B810" s="73"/>
      <c r="C810" s="73" t="s">
        <v>35</v>
      </c>
      <c r="D810" s="73" t="s">
        <v>331</v>
      </c>
      <c r="E810" s="76">
        <v>300</v>
      </c>
      <c r="F810" s="18">
        <v>0</v>
      </c>
      <c r="G810" s="76">
        <v>300</v>
      </c>
      <c r="H810" s="18">
        <v>0</v>
      </c>
      <c r="I810" s="77">
        <f t="shared" si="22"/>
        <v>300</v>
      </c>
    </row>
    <row r="811" spans="1:9" s="95" customFormat="1" ht="12.75">
      <c r="A811" s="73" t="s">
        <v>1139</v>
      </c>
      <c r="B811" s="73"/>
      <c r="C811" s="73" t="s">
        <v>69</v>
      </c>
      <c r="D811" s="73" t="s">
        <v>332</v>
      </c>
      <c r="E811" s="76">
        <v>50</v>
      </c>
      <c r="F811" s="18">
        <v>0</v>
      </c>
      <c r="G811" s="76">
        <v>50</v>
      </c>
      <c r="H811" s="18">
        <v>0</v>
      </c>
      <c r="I811" s="77">
        <f t="shared" si="22"/>
        <v>50</v>
      </c>
    </row>
    <row r="812" spans="1:9" s="95" customFormat="1" ht="12.75">
      <c r="A812" s="73"/>
      <c r="B812" s="73"/>
      <c r="C812" s="73"/>
      <c r="D812" s="78" t="s">
        <v>3886</v>
      </c>
      <c r="E812" s="79">
        <f>SUM(E793:E811)</f>
        <v>416801</v>
      </c>
      <c r="F812" s="79">
        <f>SUM(F793:F811)</f>
        <v>55555.380000000005</v>
      </c>
      <c r="G812" s="79">
        <f>SUM(G793:G811)</f>
        <v>361245.62</v>
      </c>
      <c r="H812" s="79">
        <f>SUM(H793:H811)</f>
        <v>10835.25</v>
      </c>
      <c r="I812" s="79">
        <f>SUM(I793:I811)</f>
        <v>350410.37</v>
      </c>
    </row>
    <row r="813" spans="1:9" s="95" customFormat="1" ht="12.75">
      <c r="A813" s="73" t="s">
        <v>1140</v>
      </c>
      <c r="B813" s="73"/>
      <c r="C813" s="73" t="s">
        <v>1768</v>
      </c>
      <c r="D813" s="73" t="s">
        <v>333</v>
      </c>
      <c r="E813" s="74">
        <v>571.49</v>
      </c>
      <c r="F813" s="74">
        <v>0</v>
      </c>
      <c r="G813" s="74">
        <v>571.49</v>
      </c>
      <c r="H813" s="75">
        <v>0</v>
      </c>
      <c r="I813" s="75">
        <f>+G813-H813</f>
        <v>571.49</v>
      </c>
    </row>
    <row r="814" spans="1:9" s="95" customFormat="1" ht="12.75">
      <c r="A814" s="73" t="s">
        <v>1140</v>
      </c>
      <c r="B814" s="73"/>
      <c r="C814" s="73" t="s">
        <v>1858</v>
      </c>
      <c r="D814" s="73" t="s">
        <v>334</v>
      </c>
      <c r="E814" s="76">
        <v>3258.4</v>
      </c>
      <c r="F814" s="76">
        <v>3258.4</v>
      </c>
      <c r="G814" s="18">
        <v>0</v>
      </c>
      <c r="H814" s="18">
        <v>0</v>
      </c>
      <c r="I814" s="18">
        <v>0</v>
      </c>
    </row>
    <row r="815" spans="1:9" s="95" customFormat="1" ht="12.75">
      <c r="A815" s="73" t="s">
        <v>1140</v>
      </c>
      <c r="B815" s="73"/>
      <c r="C815" s="73" t="s">
        <v>1881</v>
      </c>
      <c r="D815" s="73" t="s">
        <v>335</v>
      </c>
      <c r="E815" s="76">
        <v>1400</v>
      </c>
      <c r="F815" s="76">
        <v>1400</v>
      </c>
      <c r="G815" s="18">
        <v>0</v>
      </c>
      <c r="H815" s="18">
        <v>0</v>
      </c>
      <c r="I815" s="18">
        <v>0</v>
      </c>
    </row>
    <row r="816" spans="1:9" s="95" customFormat="1" ht="12.75">
      <c r="A816" s="73" t="s">
        <v>1140</v>
      </c>
      <c r="B816" s="73"/>
      <c r="C816" s="73" t="s">
        <v>1902</v>
      </c>
      <c r="D816" s="73" t="s">
        <v>336</v>
      </c>
      <c r="E816" s="76">
        <v>618</v>
      </c>
      <c r="F816" s="76">
        <v>618</v>
      </c>
      <c r="G816" s="18">
        <v>0</v>
      </c>
      <c r="H816" s="18">
        <v>0</v>
      </c>
      <c r="I816" s="18">
        <v>0</v>
      </c>
    </row>
    <row r="817" spans="1:9" s="95" customFormat="1" ht="12.75">
      <c r="A817" s="73" t="s">
        <v>1140</v>
      </c>
      <c r="B817" s="73"/>
      <c r="C817" s="73" t="s">
        <v>2093</v>
      </c>
      <c r="D817" s="73" t="s">
        <v>337</v>
      </c>
      <c r="E817" s="76">
        <v>1452.6</v>
      </c>
      <c r="F817" s="76">
        <v>1452.6</v>
      </c>
      <c r="G817" s="18">
        <v>0</v>
      </c>
      <c r="H817" s="18">
        <v>0</v>
      </c>
      <c r="I817" s="18">
        <v>0</v>
      </c>
    </row>
    <row r="818" spans="1:9" s="95" customFormat="1" ht="12.75">
      <c r="A818" s="73" t="s">
        <v>1140</v>
      </c>
      <c r="B818" s="73"/>
      <c r="C818" s="73" t="s">
        <v>2181</v>
      </c>
      <c r="D818" s="73" t="s">
        <v>338</v>
      </c>
      <c r="E818" s="76">
        <v>1500</v>
      </c>
      <c r="F818" s="76">
        <v>1500</v>
      </c>
      <c r="G818" s="18">
        <v>0</v>
      </c>
      <c r="H818" s="18">
        <v>0</v>
      </c>
      <c r="I818" s="18">
        <v>0</v>
      </c>
    </row>
    <row r="819" spans="1:9" s="95" customFormat="1" ht="12.75">
      <c r="A819" s="73" t="s">
        <v>1140</v>
      </c>
      <c r="B819" s="73"/>
      <c r="C819" s="73" t="s">
        <v>73</v>
      </c>
      <c r="D819" s="73" t="s">
        <v>2398</v>
      </c>
      <c r="E819" s="76">
        <v>760.11</v>
      </c>
      <c r="F819" s="76">
        <v>760.11</v>
      </c>
      <c r="G819" s="18">
        <v>0</v>
      </c>
      <c r="H819" s="18">
        <v>0</v>
      </c>
      <c r="I819" s="18">
        <v>0</v>
      </c>
    </row>
    <row r="820" spans="1:9" s="95" customFormat="1" ht="12.75">
      <c r="A820" s="73"/>
      <c r="B820" s="73"/>
      <c r="C820" s="73"/>
      <c r="D820" s="78" t="s">
        <v>3886</v>
      </c>
      <c r="E820" s="79">
        <f>SUM(E813:E819)</f>
        <v>9560.6</v>
      </c>
      <c r="F820" s="79">
        <f>SUM(F813:F819)</f>
        <v>8989.11</v>
      </c>
      <c r="G820" s="79">
        <f>SUM(G813:G819)</f>
        <v>571.49</v>
      </c>
      <c r="H820" s="79">
        <f>SUM(H813:H819)</f>
        <v>0</v>
      </c>
      <c r="I820" s="79">
        <f>SUM(I813:I819)</f>
        <v>571.49</v>
      </c>
    </row>
    <row r="821" spans="1:9" s="95" customFormat="1" ht="12.75">
      <c r="A821" s="73" t="s">
        <v>1141</v>
      </c>
      <c r="B821" s="73"/>
      <c r="C821" s="73" t="s">
        <v>1686</v>
      </c>
      <c r="D821" s="73" t="s">
        <v>340</v>
      </c>
      <c r="E821" s="74">
        <v>1081</v>
      </c>
      <c r="F821" s="74">
        <v>1081</v>
      </c>
      <c r="G821" s="74">
        <v>0</v>
      </c>
      <c r="H821" s="75">
        <v>0</v>
      </c>
      <c r="I821" s="75">
        <f>+G821-H821</f>
        <v>0</v>
      </c>
    </row>
    <row r="822" spans="1:9" s="95" customFormat="1" ht="12.75">
      <c r="A822" s="73" t="s">
        <v>1141</v>
      </c>
      <c r="B822" s="73"/>
      <c r="C822" s="73" t="s">
        <v>1688</v>
      </c>
      <c r="D822" s="73" t="s">
        <v>341</v>
      </c>
      <c r="E822" s="76">
        <v>4145</v>
      </c>
      <c r="F822" s="76">
        <v>4145</v>
      </c>
      <c r="G822" s="18">
        <v>0</v>
      </c>
      <c r="H822" s="18">
        <v>0</v>
      </c>
      <c r="I822" s="18">
        <v>0</v>
      </c>
    </row>
    <row r="823" spans="1:9" s="95" customFormat="1" ht="12.75">
      <c r="A823" s="73" t="s">
        <v>1141</v>
      </c>
      <c r="B823" s="73"/>
      <c r="C823" s="73" t="s">
        <v>1690</v>
      </c>
      <c r="D823" s="73" t="s">
        <v>342</v>
      </c>
      <c r="E823" s="76">
        <v>23000</v>
      </c>
      <c r="F823" s="76">
        <v>23000</v>
      </c>
      <c r="G823" s="18">
        <v>0</v>
      </c>
      <c r="H823" s="18">
        <v>0</v>
      </c>
      <c r="I823" s="18">
        <v>0</v>
      </c>
    </row>
    <row r="824" spans="1:9" s="95" customFormat="1" ht="12.75">
      <c r="A824" s="73" t="s">
        <v>1141</v>
      </c>
      <c r="B824" s="73"/>
      <c r="C824" s="73" t="s">
        <v>1768</v>
      </c>
      <c r="D824" s="73" t="s">
        <v>343</v>
      </c>
      <c r="E824" s="76">
        <v>249.5</v>
      </c>
      <c r="F824" s="76">
        <v>249.5</v>
      </c>
      <c r="G824" s="18">
        <v>0</v>
      </c>
      <c r="H824" s="18">
        <v>0</v>
      </c>
      <c r="I824" s="18">
        <v>0</v>
      </c>
    </row>
    <row r="825" spans="1:9" s="95" customFormat="1" ht="12.75">
      <c r="A825" s="73" t="s">
        <v>1141</v>
      </c>
      <c r="B825" s="73"/>
      <c r="C825" s="73" t="s">
        <v>1770</v>
      </c>
      <c r="D825" s="73" t="s">
        <v>344</v>
      </c>
      <c r="E825" s="76">
        <v>4093.5</v>
      </c>
      <c r="F825" s="76">
        <v>4093.5</v>
      </c>
      <c r="G825" s="18">
        <v>0</v>
      </c>
      <c r="H825" s="18">
        <v>0</v>
      </c>
      <c r="I825" s="18">
        <v>0</v>
      </c>
    </row>
    <row r="826" spans="1:9" s="95" customFormat="1" ht="12.75">
      <c r="A826" s="73" t="s">
        <v>1141</v>
      </c>
      <c r="B826" s="73"/>
      <c r="C826" s="73" t="s">
        <v>1772</v>
      </c>
      <c r="D826" s="73" t="s">
        <v>345</v>
      </c>
      <c r="E826" s="76">
        <v>2413.42</v>
      </c>
      <c r="F826" s="18">
        <v>0</v>
      </c>
      <c r="G826" s="76">
        <v>2413.42</v>
      </c>
      <c r="H826" s="18">
        <v>0</v>
      </c>
      <c r="I826" s="77">
        <f>+G826-H826</f>
        <v>2413.42</v>
      </c>
    </row>
    <row r="827" spans="1:9" s="95" customFormat="1" ht="12.75">
      <c r="A827" s="73" t="s">
        <v>1141</v>
      </c>
      <c r="B827" s="73"/>
      <c r="C827" s="73" t="s">
        <v>1776</v>
      </c>
      <c r="D827" s="73" t="s">
        <v>346</v>
      </c>
      <c r="E827" s="76">
        <v>4000</v>
      </c>
      <c r="F827" s="76">
        <v>4000</v>
      </c>
      <c r="G827" s="18">
        <v>0</v>
      </c>
      <c r="H827" s="18">
        <v>0</v>
      </c>
      <c r="I827" s="18">
        <v>0</v>
      </c>
    </row>
    <row r="828" spans="1:9" s="95" customFormat="1" ht="12.75">
      <c r="A828" s="73" t="s">
        <v>1141</v>
      </c>
      <c r="B828" s="73"/>
      <c r="C828" s="73" t="s">
        <v>1814</v>
      </c>
      <c r="D828" s="73" t="s">
        <v>347</v>
      </c>
      <c r="E828" s="76">
        <v>14460.57</v>
      </c>
      <c r="F828" s="18">
        <v>0</v>
      </c>
      <c r="G828" s="76">
        <v>14460.57</v>
      </c>
      <c r="H828" s="18">
        <v>0</v>
      </c>
      <c r="I828" s="77">
        <f>+G828-H828</f>
        <v>14460.57</v>
      </c>
    </row>
    <row r="829" spans="1:9" s="95" customFormat="1" ht="12.75">
      <c r="A829" s="73" t="s">
        <v>1141</v>
      </c>
      <c r="B829" s="73"/>
      <c r="C829" s="73" t="s">
        <v>1816</v>
      </c>
      <c r="D829" s="73" t="s">
        <v>1062</v>
      </c>
      <c r="E829" s="76">
        <v>2443.77</v>
      </c>
      <c r="F829" s="76">
        <v>1000</v>
      </c>
      <c r="G829" s="76">
        <v>1443.77</v>
      </c>
      <c r="H829" s="18">
        <v>0</v>
      </c>
      <c r="I829" s="77">
        <f>+G829-H829</f>
        <v>1443.77</v>
      </c>
    </row>
    <row r="830" spans="1:9" s="95" customFormat="1" ht="12.75">
      <c r="A830" s="73" t="s">
        <v>1141</v>
      </c>
      <c r="B830" s="73"/>
      <c r="C830" s="73" t="s">
        <v>1928</v>
      </c>
      <c r="D830" s="73" t="s">
        <v>348</v>
      </c>
      <c r="E830" s="76">
        <v>4050</v>
      </c>
      <c r="F830" s="76">
        <v>4050</v>
      </c>
      <c r="G830" s="18">
        <v>0</v>
      </c>
      <c r="H830" s="18">
        <v>0</v>
      </c>
      <c r="I830" s="18">
        <v>0</v>
      </c>
    </row>
    <row r="831" spans="1:9" s="95" customFormat="1" ht="12.75">
      <c r="A831" s="73" t="s">
        <v>1141</v>
      </c>
      <c r="B831" s="73"/>
      <c r="C831" s="73" t="s">
        <v>1930</v>
      </c>
      <c r="D831" s="73" t="s">
        <v>349</v>
      </c>
      <c r="E831" s="76">
        <v>3000</v>
      </c>
      <c r="F831" s="76">
        <v>3000</v>
      </c>
      <c r="G831" s="18">
        <v>0</v>
      </c>
      <c r="H831" s="18">
        <v>0</v>
      </c>
      <c r="I831" s="18">
        <v>0</v>
      </c>
    </row>
    <row r="832" spans="1:9" s="95" customFormat="1" ht="12.75">
      <c r="A832" s="73" t="s">
        <v>1141</v>
      </c>
      <c r="B832" s="73"/>
      <c r="C832" s="73" t="s">
        <v>1952</v>
      </c>
      <c r="D832" s="73" t="s">
        <v>350</v>
      </c>
      <c r="E832" s="76">
        <v>2259.75</v>
      </c>
      <c r="F832" s="76">
        <v>2259.75</v>
      </c>
      <c r="G832" s="18">
        <v>0</v>
      </c>
      <c r="H832" s="18">
        <v>0</v>
      </c>
      <c r="I832" s="18">
        <v>0</v>
      </c>
    </row>
    <row r="833" spans="1:9" s="95" customFormat="1" ht="12.75">
      <c r="A833" s="73" t="s">
        <v>1141</v>
      </c>
      <c r="B833" s="73"/>
      <c r="C833" s="73" t="s">
        <v>1954</v>
      </c>
      <c r="D833" s="73" t="s">
        <v>351</v>
      </c>
      <c r="E833" s="76">
        <v>2700</v>
      </c>
      <c r="F833" s="76">
        <v>2700</v>
      </c>
      <c r="G833" s="18">
        <v>0</v>
      </c>
      <c r="H833" s="18">
        <v>0</v>
      </c>
      <c r="I833" s="18">
        <v>0</v>
      </c>
    </row>
    <row r="834" spans="1:9" s="95" customFormat="1" ht="12.75">
      <c r="A834" s="73" t="s">
        <v>1141</v>
      </c>
      <c r="B834" s="73"/>
      <c r="C834" s="73" t="s">
        <v>1956</v>
      </c>
      <c r="D834" s="73" t="s">
        <v>352</v>
      </c>
      <c r="E834" s="76">
        <v>4128.5</v>
      </c>
      <c r="F834" s="76">
        <v>4128.5</v>
      </c>
      <c r="G834" s="18">
        <v>0</v>
      </c>
      <c r="H834" s="18">
        <v>0</v>
      </c>
      <c r="I834" s="18">
        <v>0</v>
      </c>
    </row>
    <row r="835" spans="1:9" s="95" customFormat="1" ht="12.75">
      <c r="A835" s="73" t="s">
        <v>1141</v>
      </c>
      <c r="B835" s="73"/>
      <c r="C835" s="73" t="s">
        <v>1958</v>
      </c>
      <c r="D835" s="73" t="s">
        <v>353</v>
      </c>
      <c r="E835" s="76">
        <v>4025</v>
      </c>
      <c r="F835" s="76">
        <v>4025</v>
      </c>
      <c r="G835" s="18">
        <v>0</v>
      </c>
      <c r="H835" s="18">
        <v>0</v>
      </c>
      <c r="I835" s="18">
        <v>0</v>
      </c>
    </row>
    <row r="836" spans="1:9" s="95" customFormat="1" ht="12.75">
      <c r="A836" s="73" t="s">
        <v>1141</v>
      </c>
      <c r="B836" s="73"/>
      <c r="C836" s="73" t="s">
        <v>2093</v>
      </c>
      <c r="D836" s="73" t="s">
        <v>354</v>
      </c>
      <c r="E836" s="76">
        <v>23000</v>
      </c>
      <c r="F836" s="76">
        <v>23000</v>
      </c>
      <c r="G836" s="18">
        <v>0</v>
      </c>
      <c r="H836" s="18">
        <v>0</v>
      </c>
      <c r="I836" s="18">
        <v>0</v>
      </c>
    </row>
    <row r="837" spans="1:9" s="95" customFormat="1" ht="12.75">
      <c r="A837" s="73" t="s">
        <v>1141</v>
      </c>
      <c r="B837" s="73"/>
      <c r="C837" s="73" t="s">
        <v>2110</v>
      </c>
      <c r="D837" s="73" t="s">
        <v>355</v>
      </c>
      <c r="E837" s="76">
        <v>3097</v>
      </c>
      <c r="F837" s="76">
        <v>3097</v>
      </c>
      <c r="G837" s="18">
        <v>0</v>
      </c>
      <c r="H837" s="18">
        <v>0</v>
      </c>
      <c r="I837" s="18">
        <v>0</v>
      </c>
    </row>
    <row r="838" spans="1:9" s="95" customFormat="1" ht="12.75">
      <c r="A838" s="73" t="s">
        <v>1141</v>
      </c>
      <c r="B838" s="73"/>
      <c r="C838" s="73" t="s">
        <v>35</v>
      </c>
      <c r="D838" s="73" t="s">
        <v>356</v>
      </c>
      <c r="E838" s="76">
        <v>11423.02</v>
      </c>
      <c r="F838" s="18">
        <v>0</v>
      </c>
      <c r="G838" s="76">
        <v>11423.02</v>
      </c>
      <c r="H838" s="18">
        <v>0</v>
      </c>
      <c r="I838" s="77">
        <f>+G838-H838</f>
        <v>11423.02</v>
      </c>
    </row>
    <row r="839" spans="1:9" s="95" customFormat="1" ht="12.75">
      <c r="A839" s="73" t="s">
        <v>1141</v>
      </c>
      <c r="B839" s="73"/>
      <c r="C839" s="73" t="s">
        <v>71</v>
      </c>
      <c r="D839" s="73" t="s">
        <v>357</v>
      </c>
      <c r="E839" s="76">
        <v>25625</v>
      </c>
      <c r="F839" s="18">
        <v>0</v>
      </c>
      <c r="G839" s="76">
        <v>25625</v>
      </c>
      <c r="H839" s="18">
        <v>0</v>
      </c>
      <c r="I839" s="77">
        <f>+G839-H839</f>
        <v>25625</v>
      </c>
    </row>
    <row r="840" spans="1:9" s="95" customFormat="1" ht="12.75">
      <c r="A840" s="73"/>
      <c r="B840" s="73"/>
      <c r="C840" s="73"/>
      <c r="D840" s="78" t="s">
        <v>3886</v>
      </c>
      <c r="E840" s="79">
        <f>SUM(E821:E839)</f>
        <v>139195.03</v>
      </c>
      <c r="F840" s="79">
        <f>SUM(F821:F839)</f>
        <v>83829.25</v>
      </c>
      <c r="G840" s="79">
        <f>SUM(G821:G839)</f>
        <v>55365.78</v>
      </c>
      <c r="H840" s="79">
        <f>SUM(H821:H839)</f>
        <v>0</v>
      </c>
      <c r="I840" s="79">
        <f>SUM(I821:I839)</f>
        <v>55365.78</v>
      </c>
    </row>
    <row r="841" spans="1:9" s="95" customFormat="1" ht="12.75">
      <c r="A841" s="73" t="s">
        <v>1152</v>
      </c>
      <c r="B841" s="73"/>
      <c r="C841" s="73" t="s">
        <v>1768</v>
      </c>
      <c r="D841" s="73" t="s">
        <v>2467</v>
      </c>
      <c r="E841" s="82">
        <v>75999.99</v>
      </c>
      <c r="F841" s="82">
        <v>6325</v>
      </c>
      <c r="G841" s="82">
        <v>69674.99</v>
      </c>
      <c r="H841" s="75">
        <v>0</v>
      </c>
      <c r="I841" s="75">
        <f aca="true" t="shared" si="23" ref="I841:I853">+G841-H841</f>
        <v>69674.99</v>
      </c>
    </row>
    <row r="842" spans="1:9" s="95" customFormat="1" ht="12.75">
      <c r="A842" s="73" t="s">
        <v>1152</v>
      </c>
      <c r="B842" s="73"/>
      <c r="C842" s="73" t="s">
        <v>1930</v>
      </c>
      <c r="D842" s="73" t="s">
        <v>358</v>
      </c>
      <c r="E842" s="76">
        <v>473</v>
      </c>
      <c r="F842" s="18">
        <v>0</v>
      </c>
      <c r="G842" s="76">
        <v>473</v>
      </c>
      <c r="H842" s="18">
        <v>0</v>
      </c>
      <c r="I842" s="77">
        <f t="shared" si="23"/>
        <v>473</v>
      </c>
    </row>
    <row r="843" spans="1:9" s="95" customFormat="1" ht="12.75">
      <c r="A843" s="73" t="s">
        <v>1152</v>
      </c>
      <c r="B843" s="73"/>
      <c r="C843" s="73" t="s">
        <v>1952</v>
      </c>
      <c r="D843" s="73" t="s">
        <v>359</v>
      </c>
      <c r="E843" s="76">
        <v>6650</v>
      </c>
      <c r="F843" s="18">
        <v>0</v>
      </c>
      <c r="G843" s="76">
        <v>6650</v>
      </c>
      <c r="H843" s="18">
        <v>0</v>
      </c>
      <c r="I843" s="77">
        <f t="shared" si="23"/>
        <v>6650</v>
      </c>
    </row>
    <row r="844" spans="1:9" s="95" customFormat="1" ht="12.75">
      <c r="A844" s="73" t="s">
        <v>1152</v>
      </c>
      <c r="B844" s="73"/>
      <c r="C844" s="73" t="s">
        <v>2114</v>
      </c>
      <c r="D844" s="73" t="s">
        <v>2152</v>
      </c>
      <c r="E844" s="76">
        <v>17888.84</v>
      </c>
      <c r="F844" s="18">
        <v>0</v>
      </c>
      <c r="G844" s="76">
        <v>17888.84</v>
      </c>
      <c r="H844" s="18">
        <v>0</v>
      </c>
      <c r="I844" s="77">
        <f t="shared" si="23"/>
        <v>17888.84</v>
      </c>
    </row>
    <row r="845" spans="1:9" s="95" customFormat="1" ht="12.75">
      <c r="A845" s="73" t="s">
        <v>1152</v>
      </c>
      <c r="B845" s="73"/>
      <c r="C845" s="73" t="s">
        <v>2181</v>
      </c>
      <c r="D845" s="73" t="s">
        <v>360</v>
      </c>
      <c r="E845" s="76">
        <v>8061.7</v>
      </c>
      <c r="F845" s="18">
        <v>0</v>
      </c>
      <c r="G845" s="76">
        <v>8061.7</v>
      </c>
      <c r="H845" s="18">
        <v>0</v>
      </c>
      <c r="I845" s="77">
        <f t="shared" si="23"/>
        <v>8061.7</v>
      </c>
    </row>
    <row r="846" spans="1:9" s="95" customFormat="1" ht="12.75">
      <c r="A846" s="73" t="s">
        <v>1152</v>
      </c>
      <c r="B846" s="73"/>
      <c r="C846" s="73" t="s">
        <v>2187</v>
      </c>
      <c r="D846" s="73" t="s">
        <v>361</v>
      </c>
      <c r="E846" s="76">
        <v>1202.22</v>
      </c>
      <c r="F846" s="18">
        <v>0</v>
      </c>
      <c r="G846" s="76">
        <v>1202.22</v>
      </c>
      <c r="H846" s="18">
        <v>0</v>
      </c>
      <c r="I846" s="77">
        <f t="shared" si="23"/>
        <v>1202.22</v>
      </c>
    </row>
    <row r="847" spans="1:9" s="95" customFormat="1" ht="12.75">
      <c r="A847" s="73" t="s">
        <v>1152</v>
      </c>
      <c r="B847" s="73"/>
      <c r="C847" s="73" t="s">
        <v>97</v>
      </c>
      <c r="D847" s="73" t="s">
        <v>1104</v>
      </c>
      <c r="E847" s="76">
        <v>23897.5</v>
      </c>
      <c r="F847" s="76">
        <v>23897.5</v>
      </c>
      <c r="G847" s="18">
        <v>0</v>
      </c>
      <c r="H847" s="18">
        <v>0</v>
      </c>
      <c r="I847" s="18">
        <v>0</v>
      </c>
    </row>
    <row r="848" spans="1:9" s="95" customFormat="1" ht="12.75">
      <c r="A848" s="73" t="s">
        <v>1152</v>
      </c>
      <c r="B848" s="73"/>
      <c r="C848" s="73" t="s">
        <v>2209</v>
      </c>
      <c r="D848" s="73" t="s">
        <v>362</v>
      </c>
      <c r="E848" s="76">
        <v>4500</v>
      </c>
      <c r="F848" s="18">
        <v>0</v>
      </c>
      <c r="G848" s="76">
        <v>4500</v>
      </c>
      <c r="H848" s="18">
        <v>0</v>
      </c>
      <c r="I848" s="77">
        <f t="shared" si="23"/>
        <v>4500</v>
      </c>
    </row>
    <row r="849" spans="1:9" s="95" customFormat="1" ht="12.75">
      <c r="A849" s="73" t="s">
        <v>1152</v>
      </c>
      <c r="B849" s="73"/>
      <c r="C849" s="73" t="s">
        <v>35</v>
      </c>
      <c r="D849" s="73" t="s">
        <v>363</v>
      </c>
      <c r="E849" s="76">
        <v>4000</v>
      </c>
      <c r="F849" s="18">
        <v>0</v>
      </c>
      <c r="G849" s="76">
        <v>4000</v>
      </c>
      <c r="H849" s="18">
        <v>0</v>
      </c>
      <c r="I849" s="77">
        <f t="shared" si="23"/>
        <v>4000</v>
      </c>
    </row>
    <row r="850" spans="1:9" s="95" customFormat="1" ht="12.75">
      <c r="A850" s="73" t="s">
        <v>1152</v>
      </c>
      <c r="B850" s="73"/>
      <c r="C850" s="73" t="s">
        <v>37</v>
      </c>
      <c r="D850" s="73" t="s">
        <v>364</v>
      </c>
      <c r="E850" s="76">
        <v>128400</v>
      </c>
      <c r="F850" s="18">
        <v>0</v>
      </c>
      <c r="G850" s="76">
        <v>128400</v>
      </c>
      <c r="H850" s="18">
        <v>0</v>
      </c>
      <c r="I850" s="77">
        <f t="shared" si="23"/>
        <v>128400</v>
      </c>
    </row>
    <row r="851" spans="1:9" s="95" customFormat="1" ht="12.75">
      <c r="A851" s="73" t="s">
        <v>1152</v>
      </c>
      <c r="B851" s="73"/>
      <c r="C851" s="73" t="s">
        <v>69</v>
      </c>
      <c r="D851" s="73" t="s">
        <v>339</v>
      </c>
      <c r="E851" s="76">
        <v>5214</v>
      </c>
      <c r="F851" s="18">
        <v>0</v>
      </c>
      <c r="G851" s="76">
        <v>5214</v>
      </c>
      <c r="H851" s="77">
        <v>5214</v>
      </c>
      <c r="I851" s="18">
        <v>0</v>
      </c>
    </row>
    <row r="852" spans="1:9" s="95" customFormat="1" ht="12.75">
      <c r="A852" s="73" t="s">
        <v>1152</v>
      </c>
      <c r="B852" s="73"/>
      <c r="C852" s="73" t="s">
        <v>365</v>
      </c>
      <c r="D852" s="73" t="s">
        <v>366</v>
      </c>
      <c r="E852" s="76">
        <v>9620</v>
      </c>
      <c r="F852" s="18">
        <v>0</v>
      </c>
      <c r="G852" s="76">
        <v>9620</v>
      </c>
      <c r="H852" s="18">
        <v>0</v>
      </c>
      <c r="I852" s="77">
        <f t="shared" si="23"/>
        <v>9620</v>
      </c>
    </row>
    <row r="853" spans="1:9" s="95" customFormat="1" ht="12.75">
      <c r="A853" s="73" t="s">
        <v>1152</v>
      </c>
      <c r="B853" s="73"/>
      <c r="C853" s="73" t="s">
        <v>75</v>
      </c>
      <c r="D853" s="73" t="s">
        <v>367</v>
      </c>
      <c r="E853" s="76">
        <v>258626</v>
      </c>
      <c r="F853" s="18">
        <v>0</v>
      </c>
      <c r="G853" s="76">
        <v>258626</v>
      </c>
      <c r="H853" s="18">
        <v>0</v>
      </c>
      <c r="I853" s="77">
        <f t="shared" si="23"/>
        <v>258626</v>
      </c>
    </row>
    <row r="854" spans="1:9" s="95" customFormat="1" ht="12.75">
      <c r="A854" s="73"/>
      <c r="B854" s="73"/>
      <c r="C854" s="73"/>
      <c r="D854" s="78" t="s">
        <v>3886</v>
      </c>
      <c r="E854" s="79">
        <f>SUM(E841:E853)</f>
        <v>544533.25</v>
      </c>
      <c r="F854" s="79">
        <f>SUM(F841:F853)</f>
        <v>30222.5</v>
      </c>
      <c r="G854" s="79">
        <f>SUM(G841:G853)</f>
        <v>514310.75</v>
      </c>
      <c r="H854" s="79">
        <f>SUM(H841:H853)</f>
        <v>5214</v>
      </c>
      <c r="I854" s="79">
        <f>SUM(I841:I853)</f>
        <v>509096.75</v>
      </c>
    </row>
    <row r="855" spans="1:9" s="95" customFormat="1" ht="12.75">
      <c r="A855" s="73"/>
      <c r="B855" s="73"/>
      <c r="C855" s="73"/>
      <c r="D855" s="78" t="s">
        <v>3843</v>
      </c>
      <c r="E855" s="79">
        <f>+E854+E840+E820+E812+E792+E787+E776+E767+E756+E743+E735+E730+E697+E684+E664+E654+E643+E639+E613+E602+E599+E594+E590+E584+E580+E567+E559+E553+E549+E528+E526+E520</f>
        <v>15422767.87</v>
      </c>
      <c r="F855" s="79">
        <f>+F854+F840+F820+F812+F792+F787+F776+F767+F756+F743+F735+F730+F697+F684+F664+F654+F643+F639+F613+F602+F599+F594+F590+F584+F580+F567+F559+F553+F549+F528+F526+F520</f>
        <v>3315440.71</v>
      </c>
      <c r="G855" s="79">
        <f>+G854+G840+G820+G812+G792+G787+G776+G767+G756+G743+G735+G730+G697+G684+G664+G654+G643+G639+G613+G602+G599+G594+G590+G584+G580+G567+G559+G553+G549+G528+G526+G520</f>
        <v>12107327.16</v>
      </c>
      <c r="H855" s="79">
        <f>+H854+H840+H820+H812+H792+H787+H776+H767+H756+H743+H735+H730+H697+H684+H664+H654+H643+H639+H613+H602+H599+H594+H590+H584+H580+H567+H559+H553+H549+H528+H526+H520</f>
        <v>2833526.98</v>
      </c>
      <c r="I855" s="79">
        <f>+I854+I840+I820+I812+I792+I787+I776+I767+I756+I743+I735+I730+I697+I684+I664+I654+I643+I639+I613+I602+I599+I594+I590+I584+I580+I567+I559+I553+I549+I528+I526+I520</f>
        <v>9273800.180000002</v>
      </c>
    </row>
    <row r="856" spans="1:9" s="95" customFormat="1" ht="12.75">
      <c r="A856" s="78" t="s">
        <v>368</v>
      </c>
      <c r="B856" s="73"/>
      <c r="C856" s="73"/>
      <c r="D856" s="78"/>
      <c r="E856" s="79"/>
      <c r="F856" s="79"/>
      <c r="G856" s="79"/>
      <c r="H856" s="79"/>
      <c r="I856" s="79"/>
    </row>
    <row r="857" spans="1:9" s="95" customFormat="1" ht="12.75">
      <c r="A857" s="73" t="s">
        <v>1206</v>
      </c>
      <c r="B857" s="73" t="s">
        <v>369</v>
      </c>
      <c r="C857" s="73" t="s">
        <v>370</v>
      </c>
      <c r="D857" s="73" t="s">
        <v>371</v>
      </c>
      <c r="E857" s="74">
        <v>40000</v>
      </c>
      <c r="F857" s="74">
        <v>0</v>
      </c>
      <c r="G857" s="74">
        <v>40000</v>
      </c>
      <c r="H857" s="75">
        <v>40000</v>
      </c>
      <c r="I857" s="75">
        <f aca="true" t="shared" si="24" ref="I857:I886">+G857-H857</f>
        <v>0</v>
      </c>
    </row>
    <row r="858" spans="1:9" s="95" customFormat="1" ht="12.75">
      <c r="A858" s="73" t="s">
        <v>1206</v>
      </c>
      <c r="B858" s="73" t="s">
        <v>369</v>
      </c>
      <c r="C858" s="73" t="s">
        <v>372</v>
      </c>
      <c r="D858" s="73" t="s">
        <v>373</v>
      </c>
      <c r="E858" s="76">
        <v>10000</v>
      </c>
      <c r="F858" s="18">
        <v>0</v>
      </c>
      <c r="G858" s="76">
        <v>10000</v>
      </c>
      <c r="H858" s="18">
        <v>0</v>
      </c>
      <c r="I858" s="77">
        <f t="shared" si="24"/>
        <v>10000</v>
      </c>
    </row>
    <row r="859" spans="1:9" s="95" customFormat="1" ht="12.75">
      <c r="A859" s="73" t="s">
        <v>1206</v>
      </c>
      <c r="B859" s="73" t="s">
        <v>369</v>
      </c>
      <c r="C859" s="73" t="s">
        <v>374</v>
      </c>
      <c r="D859" s="73" t="s">
        <v>375</v>
      </c>
      <c r="E859" s="76">
        <v>15000</v>
      </c>
      <c r="F859" s="76">
        <v>15000</v>
      </c>
      <c r="G859" s="18">
        <v>0</v>
      </c>
      <c r="H859" s="18">
        <v>0</v>
      </c>
      <c r="I859" s="18">
        <v>0</v>
      </c>
    </row>
    <row r="860" spans="1:9" s="95" customFormat="1" ht="12.75">
      <c r="A860" s="73" t="s">
        <v>1206</v>
      </c>
      <c r="B860" s="73" t="s">
        <v>369</v>
      </c>
      <c r="C860" s="73" t="s">
        <v>376</v>
      </c>
      <c r="D860" s="73" t="s">
        <v>377</v>
      </c>
      <c r="E860" s="76">
        <v>0.01</v>
      </c>
      <c r="F860" s="18">
        <v>0</v>
      </c>
      <c r="G860" s="76">
        <v>0.01</v>
      </c>
      <c r="H860" s="18">
        <v>0</v>
      </c>
      <c r="I860" s="77">
        <f t="shared" si="24"/>
        <v>0.01</v>
      </c>
    </row>
    <row r="861" spans="1:9" s="95" customFormat="1" ht="12.75">
      <c r="A861" s="73" t="s">
        <v>1206</v>
      </c>
      <c r="B861" s="73" t="s">
        <v>369</v>
      </c>
      <c r="C861" s="73" t="s">
        <v>378</v>
      </c>
      <c r="D861" s="73" t="s">
        <v>379</v>
      </c>
      <c r="E861" s="76">
        <v>230000</v>
      </c>
      <c r="F861" s="18">
        <v>0</v>
      </c>
      <c r="G861" s="76">
        <v>230000</v>
      </c>
      <c r="H861" s="77">
        <v>230000</v>
      </c>
      <c r="I861" s="18">
        <v>0</v>
      </c>
    </row>
    <row r="862" spans="1:9" s="95" customFormat="1" ht="12.75">
      <c r="A862" s="73" t="s">
        <v>1206</v>
      </c>
      <c r="B862" s="73" t="s">
        <v>369</v>
      </c>
      <c r="C862" s="73" t="s">
        <v>380</v>
      </c>
      <c r="D862" s="73" t="s">
        <v>381</v>
      </c>
      <c r="E862" s="76">
        <v>20000</v>
      </c>
      <c r="F862" s="18">
        <v>0</v>
      </c>
      <c r="G862" s="76">
        <v>20000</v>
      </c>
      <c r="H862" s="18">
        <v>0</v>
      </c>
      <c r="I862" s="77">
        <f t="shared" si="24"/>
        <v>20000</v>
      </c>
    </row>
    <row r="863" spans="1:9" s="95" customFormat="1" ht="12.75">
      <c r="A863" s="73" t="s">
        <v>1206</v>
      </c>
      <c r="B863" s="73" t="s">
        <v>369</v>
      </c>
      <c r="C863" s="73" t="s">
        <v>382</v>
      </c>
      <c r="D863" s="73" t="s">
        <v>383</v>
      </c>
      <c r="E863" s="76">
        <v>215000</v>
      </c>
      <c r="F863" s="18">
        <v>0</v>
      </c>
      <c r="G863" s="76">
        <v>215000</v>
      </c>
      <c r="H863" s="77">
        <v>215000</v>
      </c>
      <c r="I863" s="18">
        <v>0</v>
      </c>
    </row>
    <row r="864" spans="1:9" s="95" customFormat="1" ht="12.75">
      <c r="A864" s="73" t="s">
        <v>1206</v>
      </c>
      <c r="B864" s="73" t="s">
        <v>369</v>
      </c>
      <c r="C864" s="73" t="s">
        <v>384</v>
      </c>
      <c r="D864" s="73" t="s">
        <v>385</v>
      </c>
      <c r="E864" s="76">
        <v>1.4</v>
      </c>
      <c r="F864" s="18">
        <v>0</v>
      </c>
      <c r="G864" s="76">
        <v>1.4</v>
      </c>
      <c r="H864" s="18">
        <v>0</v>
      </c>
      <c r="I864" s="77">
        <f t="shared" si="24"/>
        <v>1.4</v>
      </c>
    </row>
    <row r="865" spans="1:9" s="95" customFormat="1" ht="12.75">
      <c r="A865" s="73" t="s">
        <v>1206</v>
      </c>
      <c r="B865" s="73" t="s">
        <v>369</v>
      </c>
      <c r="C865" s="73" t="s">
        <v>386</v>
      </c>
      <c r="D865" s="73" t="s">
        <v>387</v>
      </c>
      <c r="E865" s="76">
        <v>0.01</v>
      </c>
      <c r="F865" s="18">
        <v>0</v>
      </c>
      <c r="G865" s="76">
        <v>0.01</v>
      </c>
      <c r="H865" s="18">
        <v>0</v>
      </c>
      <c r="I865" s="77">
        <f t="shared" si="24"/>
        <v>0.01</v>
      </c>
    </row>
    <row r="866" spans="1:9" s="95" customFormat="1" ht="12.75">
      <c r="A866" s="73" t="s">
        <v>1206</v>
      </c>
      <c r="B866" s="73" t="s">
        <v>369</v>
      </c>
      <c r="C866" s="73" t="s">
        <v>388</v>
      </c>
      <c r="D866" s="73" t="s">
        <v>389</v>
      </c>
      <c r="E866" s="76">
        <v>42000</v>
      </c>
      <c r="F866" s="18">
        <v>0</v>
      </c>
      <c r="G866" s="76">
        <v>42000</v>
      </c>
      <c r="H866" s="18">
        <v>0</v>
      </c>
      <c r="I866" s="77">
        <f t="shared" si="24"/>
        <v>42000</v>
      </c>
    </row>
    <row r="867" spans="1:9" s="95" customFormat="1" ht="12.75">
      <c r="A867" s="73" t="s">
        <v>1206</v>
      </c>
      <c r="B867" s="73" t="s">
        <v>369</v>
      </c>
      <c r="C867" s="73" t="s">
        <v>390</v>
      </c>
      <c r="D867" s="73" t="s">
        <v>249</v>
      </c>
      <c r="E867" s="76">
        <v>5000</v>
      </c>
      <c r="F867" s="76">
        <v>5000</v>
      </c>
      <c r="G867" s="18">
        <v>0</v>
      </c>
      <c r="H867" s="18">
        <v>0</v>
      </c>
      <c r="I867" s="18">
        <v>0</v>
      </c>
    </row>
    <row r="868" spans="1:9" s="95" customFormat="1" ht="12.75">
      <c r="A868" s="73" t="s">
        <v>1206</v>
      </c>
      <c r="B868" s="73" t="s">
        <v>369</v>
      </c>
      <c r="C868" s="73" t="s">
        <v>391</v>
      </c>
      <c r="D868" s="73" t="s">
        <v>392</v>
      </c>
      <c r="E868" s="76">
        <v>44997.75</v>
      </c>
      <c r="F868" s="18">
        <v>0</v>
      </c>
      <c r="G868" s="76">
        <v>44997.75</v>
      </c>
      <c r="H868" s="18">
        <v>0</v>
      </c>
      <c r="I868" s="77">
        <f t="shared" si="24"/>
        <v>44997.75</v>
      </c>
    </row>
    <row r="869" spans="1:9" s="95" customFormat="1" ht="12.75">
      <c r="A869" s="73" t="s">
        <v>1206</v>
      </c>
      <c r="B869" s="73" t="s">
        <v>369</v>
      </c>
      <c r="C869" s="73" t="s">
        <v>393</v>
      </c>
      <c r="D869" s="73" t="s">
        <v>394</v>
      </c>
      <c r="E869" s="76">
        <v>7600</v>
      </c>
      <c r="F869" s="18">
        <v>0</v>
      </c>
      <c r="G869" s="76">
        <v>7600</v>
      </c>
      <c r="H869" s="18">
        <v>0</v>
      </c>
      <c r="I869" s="77">
        <f t="shared" si="24"/>
        <v>7600</v>
      </c>
    </row>
    <row r="870" spans="1:9" s="95" customFormat="1" ht="12.75">
      <c r="A870" s="73" t="s">
        <v>1206</v>
      </c>
      <c r="B870" s="73" t="s">
        <v>369</v>
      </c>
      <c r="C870" s="73" t="s">
        <v>395</v>
      </c>
      <c r="D870" s="73" t="s">
        <v>396</v>
      </c>
      <c r="E870" s="76">
        <v>36000</v>
      </c>
      <c r="F870" s="18">
        <v>0</v>
      </c>
      <c r="G870" s="76">
        <v>36000</v>
      </c>
      <c r="H870" s="18">
        <v>0</v>
      </c>
      <c r="I870" s="77">
        <f t="shared" si="24"/>
        <v>36000</v>
      </c>
    </row>
    <row r="871" spans="1:9" s="95" customFormat="1" ht="12.75">
      <c r="A871" s="73" t="s">
        <v>1206</v>
      </c>
      <c r="B871" s="73" t="s">
        <v>369</v>
      </c>
      <c r="C871" s="73" t="s">
        <v>397</v>
      </c>
      <c r="D871" s="73" t="s">
        <v>398</v>
      </c>
      <c r="E871" s="76">
        <v>0.01</v>
      </c>
      <c r="F871" s="18">
        <v>0</v>
      </c>
      <c r="G871" s="76">
        <v>0.01</v>
      </c>
      <c r="H871" s="18">
        <v>0</v>
      </c>
      <c r="I871" s="77">
        <f t="shared" si="24"/>
        <v>0.01</v>
      </c>
    </row>
    <row r="872" spans="1:9" s="95" customFormat="1" ht="12.75">
      <c r="A872" s="73" t="s">
        <v>1206</v>
      </c>
      <c r="B872" s="73" t="s">
        <v>369</v>
      </c>
      <c r="C872" s="73" t="s">
        <v>399</v>
      </c>
      <c r="D872" s="73" t="s">
        <v>400</v>
      </c>
      <c r="E872" s="76">
        <v>72200</v>
      </c>
      <c r="F872" s="18">
        <v>0</v>
      </c>
      <c r="G872" s="76">
        <v>72200</v>
      </c>
      <c r="H872" s="18">
        <v>0</v>
      </c>
      <c r="I872" s="77">
        <f t="shared" si="24"/>
        <v>72200</v>
      </c>
    </row>
    <row r="873" spans="1:9" s="95" customFormat="1" ht="12.75">
      <c r="A873" s="73" t="s">
        <v>1206</v>
      </c>
      <c r="B873" s="73" t="s">
        <v>369</v>
      </c>
      <c r="C873" s="73" t="s">
        <v>401</v>
      </c>
      <c r="D873" s="73" t="s">
        <v>402</v>
      </c>
      <c r="E873" s="76">
        <v>40000</v>
      </c>
      <c r="F873" s="18">
        <v>0</v>
      </c>
      <c r="G873" s="76">
        <v>40000</v>
      </c>
      <c r="H873" s="18">
        <v>0</v>
      </c>
      <c r="I873" s="77">
        <f t="shared" si="24"/>
        <v>40000</v>
      </c>
    </row>
    <row r="874" spans="1:9" s="95" customFormat="1" ht="12.75">
      <c r="A874" s="73" t="s">
        <v>1206</v>
      </c>
      <c r="B874" s="73" t="s">
        <v>369</v>
      </c>
      <c r="C874" s="73" t="s">
        <v>403</v>
      </c>
      <c r="D874" s="73" t="s">
        <v>404</v>
      </c>
      <c r="E874" s="76">
        <v>58105.27</v>
      </c>
      <c r="F874" s="18">
        <v>0</v>
      </c>
      <c r="G874" s="76">
        <v>58105.27</v>
      </c>
      <c r="H874" s="18">
        <v>0</v>
      </c>
      <c r="I874" s="77">
        <f t="shared" si="24"/>
        <v>58105.27</v>
      </c>
    </row>
    <row r="875" spans="1:9" s="95" customFormat="1" ht="12.75">
      <c r="A875" s="73" t="s">
        <v>1206</v>
      </c>
      <c r="B875" s="73" t="s">
        <v>369</v>
      </c>
      <c r="C875" s="73" t="s">
        <v>405</v>
      </c>
      <c r="D875" s="73" t="s">
        <v>406</v>
      </c>
      <c r="E875" s="76">
        <v>12000</v>
      </c>
      <c r="F875" s="18">
        <v>0</v>
      </c>
      <c r="G875" s="76">
        <v>12000</v>
      </c>
      <c r="H875" s="18">
        <v>0</v>
      </c>
      <c r="I875" s="77">
        <f t="shared" si="24"/>
        <v>12000</v>
      </c>
    </row>
    <row r="876" spans="1:9" s="95" customFormat="1" ht="12.75">
      <c r="A876" s="73" t="s">
        <v>1206</v>
      </c>
      <c r="B876" s="73" t="s">
        <v>369</v>
      </c>
      <c r="C876" s="73" t="s">
        <v>407</v>
      </c>
      <c r="D876" s="73" t="s">
        <v>408</v>
      </c>
      <c r="E876" s="76">
        <v>6000</v>
      </c>
      <c r="F876" s="18">
        <v>0</v>
      </c>
      <c r="G876" s="76">
        <v>6000</v>
      </c>
      <c r="H876" s="18">
        <v>0</v>
      </c>
      <c r="I876" s="77">
        <f t="shared" si="24"/>
        <v>6000</v>
      </c>
    </row>
    <row r="877" spans="1:9" s="95" customFormat="1" ht="12.75">
      <c r="A877" s="73" t="s">
        <v>1206</v>
      </c>
      <c r="B877" s="73" t="s">
        <v>369</v>
      </c>
      <c r="C877" s="73" t="s">
        <v>409</v>
      </c>
      <c r="D877" s="73" t="s">
        <v>410</v>
      </c>
      <c r="E877" s="76">
        <v>112000</v>
      </c>
      <c r="F877" s="18">
        <v>0</v>
      </c>
      <c r="G877" s="76">
        <v>112000</v>
      </c>
      <c r="H877" s="18">
        <v>0</v>
      </c>
      <c r="I877" s="77">
        <f t="shared" si="24"/>
        <v>112000</v>
      </c>
    </row>
    <row r="878" spans="1:9" s="95" customFormat="1" ht="12.75">
      <c r="A878" s="73" t="s">
        <v>1206</v>
      </c>
      <c r="B878" s="73" t="s">
        <v>369</v>
      </c>
      <c r="C878" s="73" t="s">
        <v>412</v>
      </c>
      <c r="D878" s="73" t="s">
        <v>413</v>
      </c>
      <c r="E878" s="76">
        <v>26250</v>
      </c>
      <c r="F878" s="18">
        <v>0</v>
      </c>
      <c r="G878" s="76">
        <v>26250</v>
      </c>
      <c r="H878" s="18">
        <v>0</v>
      </c>
      <c r="I878" s="77">
        <f t="shared" si="24"/>
        <v>26250</v>
      </c>
    </row>
    <row r="879" spans="1:9" s="95" customFormat="1" ht="12.75">
      <c r="A879" s="73" t="s">
        <v>1206</v>
      </c>
      <c r="B879" s="73" t="s">
        <v>369</v>
      </c>
      <c r="C879" s="73" t="s">
        <v>414</v>
      </c>
      <c r="D879" s="73" t="s">
        <v>415</v>
      </c>
      <c r="E879" s="76">
        <v>30000</v>
      </c>
      <c r="F879" s="18">
        <v>0</v>
      </c>
      <c r="G879" s="76">
        <v>30000</v>
      </c>
      <c r="H879" s="18">
        <v>0</v>
      </c>
      <c r="I879" s="77">
        <f t="shared" si="24"/>
        <v>30000</v>
      </c>
    </row>
    <row r="880" spans="1:9" s="95" customFormat="1" ht="12.75">
      <c r="A880" s="73" t="s">
        <v>1206</v>
      </c>
      <c r="B880" s="73" t="s">
        <v>369</v>
      </c>
      <c r="C880" s="73" t="s">
        <v>416</v>
      </c>
      <c r="D880" s="73" t="s">
        <v>417</v>
      </c>
      <c r="E880" s="76">
        <v>0.01</v>
      </c>
      <c r="F880" s="18">
        <v>0</v>
      </c>
      <c r="G880" s="76">
        <v>0.01</v>
      </c>
      <c r="H880" s="18">
        <v>0</v>
      </c>
      <c r="I880" s="77">
        <f t="shared" si="24"/>
        <v>0.01</v>
      </c>
    </row>
    <row r="881" spans="1:9" s="95" customFormat="1" ht="12.75">
      <c r="A881" s="73" t="s">
        <v>1206</v>
      </c>
      <c r="B881" s="73" t="s">
        <v>369</v>
      </c>
      <c r="C881" s="73" t="s">
        <v>418</v>
      </c>
      <c r="D881" s="73" t="s">
        <v>419</v>
      </c>
      <c r="E881" s="76">
        <v>44300</v>
      </c>
      <c r="F881" s="18">
        <v>0</v>
      </c>
      <c r="G881" s="76">
        <v>44300</v>
      </c>
      <c r="H881" s="18">
        <v>0</v>
      </c>
      <c r="I881" s="77">
        <f t="shared" si="24"/>
        <v>44300</v>
      </c>
    </row>
    <row r="882" spans="1:9" s="95" customFormat="1" ht="12.75">
      <c r="A882" s="73" t="s">
        <v>1206</v>
      </c>
      <c r="B882" s="73" t="s">
        <v>369</v>
      </c>
      <c r="C882" s="73" t="s">
        <v>420</v>
      </c>
      <c r="D882" s="73" t="s">
        <v>421</v>
      </c>
      <c r="E882" s="76">
        <v>15000</v>
      </c>
      <c r="F882" s="18">
        <v>0</v>
      </c>
      <c r="G882" s="76">
        <v>15000</v>
      </c>
      <c r="H882" s="18">
        <v>0</v>
      </c>
      <c r="I882" s="77">
        <f t="shared" si="24"/>
        <v>15000</v>
      </c>
    </row>
    <row r="883" spans="1:9" s="95" customFormat="1" ht="12.75">
      <c r="A883" s="73" t="s">
        <v>1206</v>
      </c>
      <c r="B883" s="73" t="s">
        <v>369</v>
      </c>
      <c r="C883" s="73" t="s">
        <v>422</v>
      </c>
      <c r="D883" s="73" t="s">
        <v>423</v>
      </c>
      <c r="E883" s="76">
        <v>24000</v>
      </c>
      <c r="F883" s="18">
        <v>0</v>
      </c>
      <c r="G883" s="76">
        <v>24000</v>
      </c>
      <c r="H883" s="18">
        <v>0</v>
      </c>
      <c r="I883" s="77">
        <f t="shared" si="24"/>
        <v>24000</v>
      </c>
    </row>
    <row r="884" spans="1:9" s="95" customFormat="1" ht="12.75">
      <c r="A884" s="73" t="s">
        <v>1206</v>
      </c>
      <c r="B884" s="73" t="s">
        <v>369</v>
      </c>
      <c r="C884" s="73" t="s">
        <v>424</v>
      </c>
      <c r="D884" s="73" t="s">
        <v>425</v>
      </c>
      <c r="E884" s="76">
        <v>25000</v>
      </c>
      <c r="F884" s="18">
        <v>0</v>
      </c>
      <c r="G884" s="76">
        <v>25000</v>
      </c>
      <c r="H884" s="18">
        <v>0</v>
      </c>
      <c r="I884" s="77">
        <f t="shared" si="24"/>
        <v>25000</v>
      </c>
    </row>
    <row r="885" spans="1:9" s="95" customFormat="1" ht="12.75">
      <c r="A885" s="73" t="s">
        <v>1206</v>
      </c>
      <c r="B885" s="73" t="s">
        <v>369</v>
      </c>
      <c r="C885" s="73" t="s">
        <v>426</v>
      </c>
      <c r="D885" s="73" t="s">
        <v>427</v>
      </c>
      <c r="E885" s="76">
        <v>45000</v>
      </c>
      <c r="F885" s="18">
        <v>0</v>
      </c>
      <c r="G885" s="76">
        <v>45000</v>
      </c>
      <c r="H885" s="77">
        <v>45000</v>
      </c>
      <c r="I885" s="18">
        <v>0</v>
      </c>
    </row>
    <row r="886" spans="1:9" s="95" customFormat="1" ht="12.75">
      <c r="A886" s="73" t="s">
        <v>1206</v>
      </c>
      <c r="B886" s="73" t="s">
        <v>369</v>
      </c>
      <c r="C886" s="73" t="s">
        <v>428</v>
      </c>
      <c r="D886" s="73" t="s">
        <v>429</v>
      </c>
      <c r="E886" s="76">
        <v>0.16</v>
      </c>
      <c r="F886" s="18">
        <v>0</v>
      </c>
      <c r="G886" s="76">
        <v>0.16</v>
      </c>
      <c r="H886" s="18">
        <v>0</v>
      </c>
      <c r="I886" s="77">
        <f t="shared" si="24"/>
        <v>0.16</v>
      </c>
    </row>
    <row r="887" spans="1:9" s="95" customFormat="1" ht="12.75">
      <c r="A887" s="73"/>
      <c r="B887" s="73"/>
      <c r="C887" s="73"/>
      <c r="D887" s="78" t="s">
        <v>3886</v>
      </c>
      <c r="E887" s="79">
        <f>SUM(E857:E886)</f>
        <v>1175454.6199999999</v>
      </c>
      <c r="F887" s="79">
        <f>SUM(F857:F886)</f>
        <v>20000</v>
      </c>
      <c r="G887" s="79">
        <f>SUM(G857:G886)</f>
        <v>1155454.6199999999</v>
      </c>
      <c r="H887" s="79">
        <f>SUM(H857:H886)</f>
        <v>530000</v>
      </c>
      <c r="I887" s="79">
        <f>SUM(I857:I886)</f>
        <v>625454.62</v>
      </c>
    </row>
    <row r="888" spans="1:9" s="95" customFormat="1" ht="12.75">
      <c r="A888" s="73" t="s">
        <v>1128</v>
      </c>
      <c r="B888" s="73"/>
      <c r="C888" s="73" t="s">
        <v>370</v>
      </c>
      <c r="D888" s="73" t="s">
        <v>430</v>
      </c>
      <c r="E888" s="74">
        <v>50</v>
      </c>
      <c r="F888" s="74">
        <v>0</v>
      </c>
      <c r="G888" s="74">
        <v>50</v>
      </c>
      <c r="H888" s="75">
        <v>0</v>
      </c>
      <c r="I888" s="75">
        <f>+G888-H888</f>
        <v>50</v>
      </c>
    </row>
    <row r="889" spans="1:9" s="95" customFormat="1" ht="12.75">
      <c r="A889" s="73"/>
      <c r="B889" s="73"/>
      <c r="C889" s="73"/>
      <c r="D889" s="78" t="s">
        <v>3886</v>
      </c>
      <c r="E889" s="79">
        <f>SUM(E888)</f>
        <v>50</v>
      </c>
      <c r="F889" s="79">
        <f>SUM(F888)</f>
        <v>0</v>
      </c>
      <c r="G889" s="79">
        <f>SUM(G888)</f>
        <v>50</v>
      </c>
      <c r="H889" s="79">
        <f>SUM(H888)</f>
        <v>0</v>
      </c>
      <c r="I889" s="79">
        <f>SUM(I888)</f>
        <v>50</v>
      </c>
    </row>
    <row r="890" spans="1:9" s="95" customFormat="1" ht="12.75">
      <c r="A890" s="73" t="s">
        <v>1149</v>
      </c>
      <c r="B890" s="73"/>
      <c r="C890" s="73" t="s">
        <v>405</v>
      </c>
      <c r="D890" s="73" t="s">
        <v>1996</v>
      </c>
      <c r="E890" s="74">
        <v>5000</v>
      </c>
      <c r="F890" s="74">
        <v>5000</v>
      </c>
      <c r="G890" s="74">
        <v>0</v>
      </c>
      <c r="H890" s="75">
        <v>0</v>
      </c>
      <c r="I890" s="75">
        <f>+G890-H890</f>
        <v>0</v>
      </c>
    </row>
    <row r="891" spans="1:9" s="95" customFormat="1" ht="12.75">
      <c r="A891" s="73" t="s">
        <v>1149</v>
      </c>
      <c r="B891" s="73"/>
      <c r="C891" s="73" t="s">
        <v>424</v>
      </c>
      <c r="D891" s="73" t="s">
        <v>2002</v>
      </c>
      <c r="E891" s="76">
        <v>500</v>
      </c>
      <c r="F891" s="76">
        <v>500</v>
      </c>
      <c r="G891" s="18">
        <v>0</v>
      </c>
      <c r="H891" s="18">
        <v>0</v>
      </c>
      <c r="I891" s="18">
        <v>0</v>
      </c>
    </row>
    <row r="892" spans="1:9" s="95" customFormat="1" ht="12.75">
      <c r="A892" s="73" t="s">
        <v>1149</v>
      </c>
      <c r="B892" s="73"/>
      <c r="C892" s="73" t="s">
        <v>428</v>
      </c>
      <c r="D892" s="73" t="s">
        <v>431</v>
      </c>
      <c r="E892" s="76">
        <v>3373</v>
      </c>
      <c r="F892" s="76">
        <v>3373</v>
      </c>
      <c r="G892" s="18">
        <v>0</v>
      </c>
      <c r="H892" s="18">
        <v>0</v>
      </c>
      <c r="I892" s="18">
        <v>0</v>
      </c>
    </row>
    <row r="893" spans="1:9" s="95" customFormat="1" ht="12.75">
      <c r="A893" s="73"/>
      <c r="B893" s="73"/>
      <c r="C893" s="73"/>
      <c r="D893" s="78" t="s">
        <v>3886</v>
      </c>
      <c r="E893" s="79">
        <f>SUM(E890:E892)</f>
        <v>8873</v>
      </c>
      <c r="F893" s="79">
        <f>SUM(F890:F892)</f>
        <v>8873</v>
      </c>
      <c r="G893" s="79">
        <f>SUM(G890:G892)</f>
        <v>0</v>
      </c>
      <c r="H893" s="79">
        <f>SUM(H890:H892)</f>
        <v>0</v>
      </c>
      <c r="I893" s="79">
        <f>SUM(I890:I892)</f>
        <v>0</v>
      </c>
    </row>
    <row r="894" spans="1:9" s="95" customFormat="1" ht="12.75">
      <c r="A894" s="73" t="s">
        <v>1133</v>
      </c>
      <c r="B894" s="73"/>
      <c r="C894" s="73" t="s">
        <v>370</v>
      </c>
      <c r="D894" s="73" t="s">
        <v>432</v>
      </c>
      <c r="E894" s="74">
        <v>1000</v>
      </c>
      <c r="F894" s="74">
        <v>0</v>
      </c>
      <c r="G894" s="74">
        <v>1000</v>
      </c>
      <c r="H894" s="75">
        <v>0</v>
      </c>
      <c r="I894" s="75">
        <f>+G894-H894</f>
        <v>1000</v>
      </c>
    </row>
    <row r="895" spans="1:9" s="95" customFormat="1" ht="12.75">
      <c r="A895" s="73"/>
      <c r="B895" s="73"/>
      <c r="C895" s="73"/>
      <c r="D895" s="78" t="s">
        <v>3886</v>
      </c>
      <c r="E895" s="79">
        <f>SUM(E894)</f>
        <v>1000</v>
      </c>
      <c r="F895" s="79">
        <f>SUM(F894)</f>
        <v>0</v>
      </c>
      <c r="G895" s="79">
        <f>SUM(G894)</f>
        <v>1000</v>
      </c>
      <c r="H895" s="79">
        <f>SUM(H894)</f>
        <v>0</v>
      </c>
      <c r="I895" s="79">
        <f>SUM(I894)</f>
        <v>1000</v>
      </c>
    </row>
    <row r="896" spans="1:9" s="95" customFormat="1" ht="12.75">
      <c r="A896" s="73" t="s">
        <v>1151</v>
      </c>
      <c r="B896" s="73"/>
      <c r="C896" s="73" t="s">
        <v>403</v>
      </c>
      <c r="D896" s="73" t="s">
        <v>433</v>
      </c>
      <c r="E896" s="74">
        <v>45000</v>
      </c>
      <c r="F896" s="74">
        <v>45000</v>
      </c>
      <c r="G896" s="74">
        <v>0</v>
      </c>
      <c r="H896" s="75">
        <v>0</v>
      </c>
      <c r="I896" s="75">
        <f>+G896-H896</f>
        <v>0</v>
      </c>
    </row>
    <row r="897" spans="1:9" s="95" customFormat="1" ht="12.75">
      <c r="A897" s="73"/>
      <c r="B897" s="73"/>
      <c r="C897" s="73"/>
      <c r="D897" s="78" t="s">
        <v>3886</v>
      </c>
      <c r="E897" s="79">
        <f>SUM(E896)</f>
        <v>45000</v>
      </c>
      <c r="F897" s="79">
        <f>SUM(F896)</f>
        <v>45000</v>
      </c>
      <c r="G897" s="79">
        <f>SUM(G896)</f>
        <v>0</v>
      </c>
      <c r="H897" s="79">
        <f>SUM(H896)</f>
        <v>0</v>
      </c>
      <c r="I897" s="79">
        <f>SUM(I896)</f>
        <v>0</v>
      </c>
    </row>
    <row r="898" spans="1:9" s="95" customFormat="1" ht="12.75">
      <c r="A898" s="73" t="s">
        <v>1152</v>
      </c>
      <c r="B898" s="78"/>
      <c r="C898" s="73" t="s">
        <v>370</v>
      </c>
      <c r="D898" s="73" t="s">
        <v>2450</v>
      </c>
      <c r="E898" s="74">
        <v>40000</v>
      </c>
      <c r="F898" s="74">
        <v>40000</v>
      </c>
      <c r="G898" s="74">
        <v>0</v>
      </c>
      <c r="H898" s="18">
        <v>0</v>
      </c>
      <c r="I898" s="75">
        <f>+G898-H898</f>
        <v>0</v>
      </c>
    </row>
    <row r="899" spans="1:9" s="95" customFormat="1" ht="12.75">
      <c r="A899" s="73" t="s">
        <v>1152</v>
      </c>
      <c r="B899" s="78"/>
      <c r="C899" s="73" t="s">
        <v>411</v>
      </c>
      <c r="D899" s="73" t="s">
        <v>434</v>
      </c>
      <c r="E899" s="76">
        <v>15000</v>
      </c>
      <c r="F899" s="76">
        <v>15000</v>
      </c>
      <c r="G899" s="18">
        <v>0</v>
      </c>
      <c r="H899" s="18">
        <v>0</v>
      </c>
      <c r="I899" s="18">
        <v>0</v>
      </c>
    </row>
    <row r="900" spans="1:9" s="95" customFormat="1" ht="12.75">
      <c r="A900" s="73"/>
      <c r="B900" s="78"/>
      <c r="C900" s="73"/>
      <c r="D900" s="78" t="s">
        <v>3886</v>
      </c>
      <c r="E900" s="79">
        <f>SUM(E898:E899)</f>
        <v>55000</v>
      </c>
      <c r="F900" s="79">
        <f>SUM(F898:F899)</f>
        <v>55000</v>
      </c>
      <c r="G900" s="79">
        <f>SUM(G898:G899)</f>
        <v>0</v>
      </c>
      <c r="H900" s="79">
        <f>SUM(H898:H899)</f>
        <v>0</v>
      </c>
      <c r="I900" s="79">
        <f>SUM(I898:I899)</f>
        <v>0</v>
      </c>
    </row>
    <row r="901" spans="1:9" s="95" customFormat="1" ht="12.75">
      <c r="A901" s="73"/>
      <c r="B901" s="73"/>
      <c r="C901" s="73"/>
      <c r="D901" s="78" t="s">
        <v>3843</v>
      </c>
      <c r="E901" s="79">
        <f>+E900+E897+E895+E893+E889+E887</f>
        <v>1285377.6199999999</v>
      </c>
      <c r="F901" s="79">
        <f>+F900+F897+F895+F893+F889+F887</f>
        <v>128873</v>
      </c>
      <c r="G901" s="79">
        <f>+G900+G897+G895+G893+G889+G887</f>
        <v>1156504.6199999999</v>
      </c>
      <c r="H901" s="79">
        <f>+H900+H897+H895+H893+H889+H887</f>
        <v>530000</v>
      </c>
      <c r="I901" s="79">
        <f>+I900+I897+I895+I893+I889+I887</f>
        <v>626504.62</v>
      </c>
    </row>
    <row r="902" spans="1:9" s="95" customFormat="1" ht="12.75">
      <c r="A902" s="73"/>
      <c r="B902" s="73"/>
      <c r="C902" s="73"/>
      <c r="D902" s="126" t="s">
        <v>3811</v>
      </c>
      <c r="E902" s="84">
        <f>+E901+E855+E238+E182</f>
        <v>53085223.92999999</v>
      </c>
      <c r="F902" s="84">
        <f>+F901+F855+F238+F182</f>
        <v>21972856.26</v>
      </c>
      <c r="G902" s="84">
        <f>+G901+G855+G238+G182</f>
        <v>31112367.669999998</v>
      </c>
      <c r="H902" s="84">
        <f>+H901+H855+H238+H182</f>
        <v>8846410.23</v>
      </c>
      <c r="I902" s="84">
        <f>+I901+I855+I238+I182</f>
        <v>22265957.440000005</v>
      </c>
    </row>
    <row r="903" spans="1:9" s="95" customFormat="1" ht="12.75">
      <c r="A903" s="73"/>
      <c r="B903" s="73"/>
      <c r="C903" s="73"/>
      <c r="D903" s="73"/>
      <c r="E903" s="73"/>
      <c r="F903" s="73"/>
      <c r="G903" s="73"/>
      <c r="H903" s="83"/>
      <c r="I903" s="83"/>
    </row>
    <row r="904" spans="1:9" s="90" customFormat="1" ht="12.75">
      <c r="A904" s="95"/>
      <c r="B904" s="95"/>
      <c r="C904" s="95"/>
      <c r="D904" s="95"/>
      <c r="E904" s="95"/>
      <c r="F904" s="95"/>
      <c r="G904" s="95"/>
      <c r="H904" s="95"/>
      <c r="I904" s="95"/>
    </row>
    <row r="905" spans="1:9" s="90" customFormat="1" ht="12.75">
      <c r="A905" s="95"/>
      <c r="B905" s="95"/>
      <c r="C905" s="95"/>
      <c r="D905" s="95"/>
      <c r="E905" s="95"/>
      <c r="F905" s="95"/>
      <c r="G905" s="95"/>
      <c r="H905" s="95"/>
      <c r="I905" s="95"/>
    </row>
    <row r="906" spans="1:9" s="90" customFormat="1" ht="12.75">
      <c r="A906" s="95"/>
      <c r="B906" s="95"/>
      <c r="C906" s="95"/>
      <c r="D906" s="95"/>
      <c r="E906" s="95"/>
      <c r="F906" s="95"/>
      <c r="G906" s="95"/>
      <c r="H906" s="95"/>
      <c r="I906" s="95"/>
    </row>
    <row r="907" spans="1:9" s="90" customFormat="1" ht="12.75">
      <c r="A907" s="95"/>
      <c r="B907" s="95"/>
      <c r="C907" s="95"/>
      <c r="D907" s="95"/>
      <c r="E907" s="95"/>
      <c r="F907" s="95"/>
      <c r="G907" s="95"/>
      <c r="H907" s="95"/>
      <c r="I907" s="95"/>
    </row>
    <row r="908" spans="1:9" s="90" customFormat="1" ht="12.75">
      <c r="A908" s="95"/>
      <c r="B908" s="95"/>
      <c r="C908" s="95"/>
      <c r="D908" s="95"/>
      <c r="E908" s="95"/>
      <c r="F908" s="95"/>
      <c r="G908" s="95"/>
      <c r="H908" s="95"/>
      <c r="I908" s="95"/>
    </row>
    <row r="909" spans="1:9" s="90" customFormat="1" ht="12.75">
      <c r="A909" s="95"/>
      <c r="B909" s="95"/>
      <c r="C909" s="95"/>
      <c r="D909" s="95"/>
      <c r="E909" s="95"/>
      <c r="F909" s="95"/>
      <c r="G909" s="95"/>
      <c r="H909" s="95"/>
      <c r="I909" s="95"/>
    </row>
    <row r="910" spans="1:9" s="90" customFormat="1" ht="12.75">
      <c r="A910" s="95"/>
      <c r="B910" s="95"/>
      <c r="C910" s="95"/>
      <c r="D910" s="95"/>
      <c r="E910" s="95"/>
      <c r="F910" s="95"/>
      <c r="G910" s="95"/>
      <c r="H910" s="95"/>
      <c r="I910" s="95"/>
    </row>
    <row r="911" spans="1:9" s="90" customFormat="1" ht="12.75">
      <c r="A911" s="95"/>
      <c r="B911" s="95"/>
      <c r="C911" s="95"/>
      <c r="D911" s="95"/>
      <c r="E911" s="95"/>
      <c r="F911" s="95"/>
      <c r="G911" s="95"/>
      <c r="H911" s="95"/>
      <c r="I911" s="95"/>
    </row>
    <row r="912" spans="1:9" s="90" customFormat="1" ht="12.75">
      <c r="A912" s="95"/>
      <c r="B912" s="95"/>
      <c r="C912" s="95"/>
      <c r="D912" s="95"/>
      <c r="E912" s="95"/>
      <c r="F912" s="95"/>
      <c r="G912" s="95"/>
      <c r="H912" s="95"/>
      <c r="I912" s="95"/>
    </row>
    <row r="913" spans="1:9" s="90" customFormat="1" ht="12.75">
      <c r="A913" s="95"/>
      <c r="B913" s="95"/>
      <c r="C913" s="95"/>
      <c r="D913" s="95"/>
      <c r="E913" s="95"/>
      <c r="F913" s="95"/>
      <c r="G913" s="95"/>
      <c r="H913" s="95"/>
      <c r="I913" s="95"/>
    </row>
    <row r="914" spans="1:9" s="90" customFormat="1" ht="12.75">
      <c r="A914" s="95"/>
      <c r="B914" s="95"/>
      <c r="C914" s="95"/>
      <c r="D914" s="95"/>
      <c r="E914" s="95"/>
      <c r="F914" s="95"/>
      <c r="G914" s="95"/>
      <c r="H914" s="95"/>
      <c r="I914" s="95"/>
    </row>
    <row r="915" spans="1:9" s="90" customFormat="1" ht="12.75">
      <c r="A915" s="95"/>
      <c r="B915" s="95"/>
      <c r="C915" s="95"/>
      <c r="D915" s="95"/>
      <c r="E915" s="95"/>
      <c r="F915" s="95"/>
      <c r="G915" s="95"/>
      <c r="H915" s="95"/>
      <c r="I915" s="95"/>
    </row>
    <row r="916" spans="1:9" s="90" customFormat="1" ht="12.75">
      <c r="A916" s="95"/>
      <c r="B916" s="95"/>
      <c r="C916" s="95"/>
      <c r="D916" s="95"/>
      <c r="E916" s="95"/>
      <c r="F916" s="95"/>
      <c r="G916" s="95"/>
      <c r="H916" s="95"/>
      <c r="I916" s="95"/>
    </row>
    <row r="917" spans="1:9" s="90" customFormat="1" ht="12.75">
      <c r="A917" s="95"/>
      <c r="B917" s="95"/>
      <c r="C917" s="95"/>
      <c r="D917" s="95"/>
      <c r="E917" s="95"/>
      <c r="F917" s="95"/>
      <c r="G917" s="95"/>
      <c r="H917" s="95"/>
      <c r="I917" s="95"/>
    </row>
    <row r="918" spans="1:9" s="90" customFormat="1" ht="12.75">
      <c r="A918" s="95"/>
      <c r="B918" s="95"/>
      <c r="C918" s="95"/>
      <c r="D918" s="95"/>
      <c r="E918" s="95"/>
      <c r="F918" s="95"/>
      <c r="G918" s="95"/>
      <c r="H918" s="95"/>
      <c r="I918" s="95"/>
    </row>
    <row r="919" spans="1:9" s="90" customFormat="1" ht="12.75">
      <c r="A919" s="95"/>
      <c r="B919" s="95"/>
      <c r="C919" s="95"/>
      <c r="D919" s="95"/>
      <c r="E919" s="95"/>
      <c r="F919" s="95"/>
      <c r="G919" s="95"/>
      <c r="H919" s="95"/>
      <c r="I919" s="95"/>
    </row>
    <row r="920" spans="1:9" s="90" customFormat="1" ht="12.75">
      <c r="A920" s="95"/>
      <c r="B920" s="95"/>
      <c r="C920" s="95"/>
      <c r="D920" s="95"/>
      <c r="E920" s="95"/>
      <c r="F920" s="95"/>
      <c r="G920" s="95"/>
      <c r="H920" s="95"/>
      <c r="I920" s="95"/>
    </row>
    <row r="921" spans="1:9" s="90" customFormat="1" ht="12.75">
      <c r="A921" s="95"/>
      <c r="B921" s="95"/>
      <c r="C921" s="95"/>
      <c r="D921" s="95"/>
      <c r="E921" s="95"/>
      <c r="F921" s="95"/>
      <c r="G921" s="95"/>
      <c r="H921" s="95"/>
      <c r="I921" s="95"/>
    </row>
    <row r="922" spans="1:9" s="90" customFormat="1" ht="12.75">
      <c r="A922" s="95"/>
      <c r="B922" s="95"/>
      <c r="C922" s="95"/>
      <c r="D922" s="95"/>
      <c r="E922" s="95"/>
      <c r="F922" s="95"/>
      <c r="G922" s="95"/>
      <c r="H922" s="95"/>
      <c r="I922" s="95"/>
    </row>
    <row r="923" spans="1:9" s="90" customFormat="1" ht="12.75">
      <c r="A923" s="95"/>
      <c r="B923" s="95"/>
      <c r="C923" s="95"/>
      <c r="D923" s="95"/>
      <c r="E923" s="95"/>
      <c r="F923" s="95"/>
      <c r="G923" s="95"/>
      <c r="H923" s="95"/>
      <c r="I923" s="95"/>
    </row>
    <row r="924" spans="1:9" s="90" customFormat="1" ht="12.75">
      <c r="A924" s="95"/>
      <c r="B924" s="95"/>
      <c r="C924" s="95"/>
      <c r="D924" s="95"/>
      <c r="E924" s="95"/>
      <c r="F924" s="95"/>
      <c r="G924" s="95"/>
      <c r="H924" s="95"/>
      <c r="I924" s="95"/>
    </row>
    <row r="925" spans="1:9" s="90" customFormat="1" ht="12.75">
      <c r="A925" s="95"/>
      <c r="B925" s="95"/>
      <c r="C925" s="95"/>
      <c r="D925" s="95"/>
      <c r="E925" s="95"/>
      <c r="F925" s="95"/>
      <c r="G925" s="95"/>
      <c r="H925" s="95"/>
      <c r="I925" s="95"/>
    </row>
    <row r="926" spans="1:9" s="90" customFormat="1" ht="12.75">
      <c r="A926" s="95"/>
      <c r="B926" s="95"/>
      <c r="C926" s="95"/>
      <c r="D926" s="95"/>
      <c r="E926" s="95"/>
      <c r="F926" s="95"/>
      <c r="G926" s="95"/>
      <c r="H926" s="95"/>
      <c r="I926" s="95"/>
    </row>
    <row r="927" spans="1:9" s="90" customFormat="1" ht="12.75">
      <c r="A927" s="95"/>
      <c r="B927" s="95"/>
      <c r="C927" s="95"/>
      <c r="D927" s="95"/>
      <c r="E927" s="95"/>
      <c r="F927" s="95"/>
      <c r="G927" s="95"/>
      <c r="H927" s="95"/>
      <c r="I927" s="95"/>
    </row>
    <row r="928" spans="1:9" s="90" customFormat="1" ht="12.75">
      <c r="A928" s="95"/>
      <c r="B928" s="95"/>
      <c r="C928" s="95"/>
      <c r="D928" s="95"/>
      <c r="E928" s="95"/>
      <c r="F928" s="95"/>
      <c r="G928" s="95"/>
      <c r="H928" s="95"/>
      <c r="I928" s="95"/>
    </row>
    <row r="929" spans="1:9" s="90" customFormat="1" ht="12.75">
      <c r="A929" s="95"/>
      <c r="B929" s="95"/>
      <c r="C929" s="95"/>
      <c r="D929" s="95"/>
      <c r="E929" s="95"/>
      <c r="F929" s="95"/>
      <c r="G929" s="95"/>
      <c r="H929" s="95"/>
      <c r="I929" s="95"/>
    </row>
    <row r="930" spans="1:9" s="90" customFormat="1" ht="12.75">
      <c r="A930" s="95"/>
      <c r="B930" s="95"/>
      <c r="C930" s="95"/>
      <c r="D930" s="95"/>
      <c r="E930" s="95"/>
      <c r="F930" s="95"/>
      <c r="G930" s="95"/>
      <c r="H930" s="95"/>
      <c r="I930" s="95"/>
    </row>
    <row r="931" spans="1:9" s="90" customFormat="1" ht="12.75">
      <c r="A931" s="95"/>
      <c r="B931" s="95"/>
      <c r="C931" s="95"/>
      <c r="D931" s="95"/>
      <c r="E931" s="95"/>
      <c r="F931" s="95"/>
      <c r="G931" s="95"/>
      <c r="H931" s="95"/>
      <c r="I931" s="95"/>
    </row>
    <row r="932" spans="1:9" s="90" customFormat="1" ht="12.75">
      <c r="A932" s="95"/>
      <c r="B932" s="95"/>
      <c r="C932" s="95"/>
      <c r="D932" s="95"/>
      <c r="E932" s="95"/>
      <c r="F932" s="95"/>
      <c r="G932" s="95"/>
      <c r="H932" s="95"/>
      <c r="I932" s="95"/>
    </row>
    <row r="933" spans="1:9" s="90" customFormat="1" ht="12.75">
      <c r="A933" s="95"/>
      <c r="B933" s="95"/>
      <c r="C933" s="95"/>
      <c r="D933" s="95"/>
      <c r="E933" s="95"/>
      <c r="F933" s="95"/>
      <c r="G933" s="95"/>
      <c r="H933" s="95"/>
      <c r="I933" s="95"/>
    </row>
    <row r="934" spans="1:9" s="90" customFormat="1" ht="12.75">
      <c r="A934" s="95"/>
      <c r="B934" s="95"/>
      <c r="C934" s="95"/>
      <c r="D934" s="95"/>
      <c r="E934" s="95"/>
      <c r="F934" s="95"/>
      <c r="G934" s="95"/>
      <c r="H934" s="95"/>
      <c r="I934" s="95"/>
    </row>
    <row r="935" spans="1:9" s="90" customFormat="1" ht="12.75">
      <c r="A935" s="95"/>
      <c r="B935" s="95"/>
      <c r="C935" s="95"/>
      <c r="D935" s="95"/>
      <c r="E935" s="95"/>
      <c r="F935" s="95"/>
      <c r="G935" s="95"/>
      <c r="H935" s="95"/>
      <c r="I935" s="95"/>
    </row>
    <row r="936" spans="1:9" s="90" customFormat="1" ht="12.75">
      <c r="A936" s="95"/>
      <c r="B936" s="95"/>
      <c r="C936" s="95"/>
      <c r="D936" s="95"/>
      <c r="E936" s="95"/>
      <c r="F936" s="95"/>
      <c r="G936" s="95"/>
      <c r="H936" s="95"/>
      <c r="I936" s="95"/>
    </row>
    <row r="937" spans="1:9" s="90" customFormat="1" ht="12.75">
      <c r="A937" s="95"/>
      <c r="B937" s="95"/>
      <c r="C937" s="95"/>
      <c r="D937" s="95"/>
      <c r="E937" s="95"/>
      <c r="F937" s="95"/>
      <c r="G937" s="95"/>
      <c r="H937" s="95"/>
      <c r="I937" s="95"/>
    </row>
    <row r="938" spans="1:9" s="90" customFormat="1" ht="12.75">
      <c r="A938" s="95"/>
      <c r="B938" s="95"/>
      <c r="C938" s="95"/>
      <c r="D938" s="95"/>
      <c r="E938" s="95"/>
      <c r="F938" s="95"/>
      <c r="G938" s="95"/>
      <c r="H938" s="95"/>
      <c r="I938" s="95"/>
    </row>
    <row r="939" spans="1:9" s="90" customFormat="1" ht="12.75">
      <c r="A939" s="95"/>
      <c r="B939" s="95"/>
      <c r="C939" s="95"/>
      <c r="D939" s="95"/>
      <c r="E939" s="95"/>
      <c r="F939" s="95"/>
      <c r="G939" s="95"/>
      <c r="H939" s="95"/>
      <c r="I939" s="95"/>
    </row>
    <row r="940" spans="1:9" s="90" customFormat="1" ht="12.75">
      <c r="A940" s="95"/>
      <c r="B940" s="95"/>
      <c r="C940" s="95"/>
      <c r="D940" s="95"/>
      <c r="E940" s="95"/>
      <c r="F940" s="95"/>
      <c r="G940" s="95"/>
      <c r="H940" s="95"/>
      <c r="I940" s="95"/>
    </row>
    <row r="941" spans="1:9" s="90" customFormat="1" ht="12.75">
      <c r="A941" s="95"/>
      <c r="B941" s="95"/>
      <c r="C941" s="95"/>
      <c r="D941" s="95"/>
      <c r="E941" s="95"/>
      <c r="F941" s="95"/>
      <c r="G941" s="95"/>
      <c r="H941" s="95"/>
      <c r="I941" s="95"/>
    </row>
    <row r="942" spans="1:9" s="90" customFormat="1" ht="12.75">
      <c r="A942" s="95"/>
      <c r="B942" s="95"/>
      <c r="C942" s="95"/>
      <c r="D942" s="95"/>
      <c r="E942" s="95"/>
      <c r="F942" s="95"/>
      <c r="G942" s="95"/>
      <c r="H942" s="95"/>
      <c r="I942" s="95"/>
    </row>
    <row r="943" spans="1:9" s="90" customFormat="1" ht="12.75">
      <c r="A943" s="95"/>
      <c r="B943" s="95"/>
      <c r="C943" s="95"/>
      <c r="D943" s="95"/>
      <c r="E943" s="95"/>
      <c r="F943" s="95"/>
      <c r="G943" s="95"/>
      <c r="H943" s="95"/>
      <c r="I943" s="95"/>
    </row>
    <row r="944" spans="1:9" s="90" customFormat="1" ht="12.75">
      <c r="A944" s="95"/>
      <c r="B944" s="95"/>
      <c r="C944" s="95"/>
      <c r="D944" s="95"/>
      <c r="E944" s="95"/>
      <c r="F944" s="95"/>
      <c r="G944" s="95"/>
      <c r="H944" s="95"/>
      <c r="I944" s="95"/>
    </row>
    <row r="945" spans="1:9" s="90" customFormat="1" ht="12.75">
      <c r="A945" s="95"/>
      <c r="B945" s="95"/>
      <c r="C945" s="95"/>
      <c r="D945" s="95"/>
      <c r="E945" s="95"/>
      <c r="F945" s="95"/>
      <c r="G945" s="95"/>
      <c r="H945" s="95"/>
      <c r="I945" s="95"/>
    </row>
    <row r="946" spans="1:9" s="90" customFormat="1" ht="12.75">
      <c r="A946" s="95"/>
      <c r="B946" s="95"/>
      <c r="C946" s="95"/>
      <c r="D946" s="95"/>
      <c r="E946" s="95"/>
      <c r="F946" s="95"/>
      <c r="G946" s="95"/>
      <c r="H946" s="95"/>
      <c r="I946" s="95"/>
    </row>
    <row r="947" spans="1:9" s="90" customFormat="1" ht="12.75">
      <c r="A947" s="95"/>
      <c r="B947" s="95"/>
      <c r="C947" s="95"/>
      <c r="D947" s="95"/>
      <c r="E947" s="95"/>
      <c r="F947" s="95"/>
      <c r="G947" s="95"/>
      <c r="H947" s="95"/>
      <c r="I947" s="95"/>
    </row>
    <row r="948" spans="1:9" s="90" customFormat="1" ht="12.75">
      <c r="A948" s="95"/>
      <c r="B948" s="95"/>
      <c r="C948" s="95"/>
      <c r="D948" s="95"/>
      <c r="E948" s="95"/>
      <c r="F948" s="95"/>
      <c r="G948" s="95"/>
      <c r="H948" s="95"/>
      <c r="I948" s="95"/>
    </row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</sheetData>
  <sheetProtection/>
  <mergeCells count="9">
    <mergeCell ref="I9:I10"/>
    <mergeCell ref="A1:I1"/>
    <mergeCell ref="A2:I2"/>
    <mergeCell ref="A4:I4"/>
    <mergeCell ref="A5:I5"/>
    <mergeCell ref="A6:I6"/>
    <mergeCell ref="E9:G9"/>
    <mergeCell ref="H9:H10"/>
    <mergeCell ref="A7:I7"/>
  </mergeCells>
  <printOptions horizontalCentered="1"/>
  <pageMargins left="0.31496062992125984" right="0.4330708661417323" top="0.3937007874015748" bottom="0.3937007874015748" header="0" footer="0.15748031496062992"/>
  <pageSetup firstPageNumber="475" useFirstPageNumber="1" fitToHeight="100" fitToWidth="1" horizontalDpi="300" verticalDpi="300" orientation="portrait" scale="62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M660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2" sqref="A2:G2"/>
    </sheetView>
  </sheetViews>
  <sheetFormatPr defaultColWidth="5.421875" defaultRowHeight="12.75"/>
  <cols>
    <col min="1" max="1" width="23.140625" style="173" bestFit="1" customWidth="1"/>
    <col min="2" max="2" width="18.8515625" style="173" customWidth="1"/>
    <col min="3" max="3" width="41.28125" style="176" bestFit="1" customWidth="1"/>
    <col min="4" max="4" width="13.8515625" style="177" customWidth="1"/>
    <col min="5" max="5" width="12.8515625" style="176" customWidth="1"/>
    <col min="6" max="7" width="13.421875" style="172" customWidth="1"/>
    <col min="8" max="9" width="19.7109375" style="174" customWidth="1"/>
    <col min="10" max="10" width="15.00390625" style="173" bestFit="1" customWidth="1"/>
    <col min="11" max="11" width="13.57421875" style="173" bestFit="1" customWidth="1"/>
    <col min="12" max="242" width="11.421875" style="173" customWidth="1"/>
    <col min="243" max="243" width="2.28125" style="173" customWidth="1"/>
    <col min="244" max="244" width="21.7109375" style="173" customWidth="1"/>
    <col min="245" max="245" width="11.140625" style="173" customWidth="1"/>
    <col min="246" max="248" width="16.140625" style="173" customWidth="1"/>
    <col min="249" max="249" width="24.8515625" style="173" customWidth="1"/>
    <col min="250" max="250" width="14.7109375" style="173" customWidth="1"/>
    <col min="251" max="251" width="11.7109375" style="173" customWidth="1"/>
    <col min="252" max="254" width="0" style="173" hidden="1" customWidth="1"/>
    <col min="255" max="255" width="12.28125" style="173" customWidth="1"/>
    <col min="256" max="16384" width="5.421875" style="173" customWidth="1"/>
  </cols>
  <sheetData>
    <row r="1" spans="1:7" ht="18">
      <c r="A1" s="276" t="s">
        <v>3839</v>
      </c>
      <c r="B1" s="276"/>
      <c r="C1" s="276"/>
      <c r="D1" s="276"/>
      <c r="E1" s="276"/>
      <c r="F1" s="276"/>
      <c r="G1" s="276"/>
    </row>
    <row r="2" spans="1:7" ht="18">
      <c r="A2" s="248"/>
      <c r="B2" s="248"/>
      <c r="C2" s="248"/>
      <c r="D2" s="248"/>
      <c r="E2" s="248"/>
      <c r="F2" s="248"/>
      <c r="G2" s="248"/>
    </row>
    <row r="3" spans="1:7" ht="14.25">
      <c r="A3" s="220"/>
      <c r="B3" s="220"/>
      <c r="C3" s="220"/>
      <c r="D3" s="220"/>
      <c r="E3" s="220"/>
      <c r="F3" s="67"/>
      <c r="G3" s="67"/>
    </row>
    <row r="4" spans="1:7" ht="15">
      <c r="A4" s="249" t="s">
        <v>3838</v>
      </c>
      <c r="B4" s="249"/>
      <c r="C4" s="249"/>
      <c r="D4" s="249"/>
      <c r="E4" s="249"/>
      <c r="F4" s="249"/>
      <c r="G4" s="249"/>
    </row>
    <row r="5" spans="1:7" ht="15">
      <c r="A5" s="249" t="s">
        <v>1347</v>
      </c>
      <c r="B5" s="249"/>
      <c r="C5" s="249"/>
      <c r="D5" s="249"/>
      <c r="E5" s="249"/>
      <c r="F5" s="249"/>
      <c r="G5" s="249"/>
    </row>
    <row r="6" spans="1:8" ht="15" customHeight="1">
      <c r="A6" s="268" t="s">
        <v>442</v>
      </c>
      <c r="B6" s="268"/>
      <c r="C6" s="268"/>
      <c r="D6" s="268"/>
      <c r="E6" s="268"/>
      <c r="F6" s="268"/>
      <c r="G6" s="268"/>
      <c r="H6" s="162"/>
    </row>
    <row r="7" spans="1:8" ht="15" customHeight="1">
      <c r="A7" s="268" t="s">
        <v>483</v>
      </c>
      <c r="B7" s="268"/>
      <c r="C7" s="268"/>
      <c r="D7" s="268"/>
      <c r="E7" s="268"/>
      <c r="F7" s="268"/>
      <c r="G7" s="268"/>
      <c r="H7" s="162"/>
    </row>
    <row r="8" spans="1:7" ht="14.25">
      <c r="A8" s="159"/>
      <c r="B8" s="159"/>
      <c r="C8" s="159"/>
      <c r="D8" s="159"/>
      <c r="E8" s="159"/>
      <c r="F8" s="67"/>
      <c r="G8" s="241" t="s">
        <v>835</v>
      </c>
    </row>
    <row r="9" spans="1:9" s="210" customFormat="1" ht="66">
      <c r="A9" s="32" t="s">
        <v>3840</v>
      </c>
      <c r="B9" s="32" t="s">
        <v>1156</v>
      </c>
      <c r="C9" s="32" t="s">
        <v>3842</v>
      </c>
      <c r="D9" s="32" t="s">
        <v>833</v>
      </c>
      <c r="E9" s="32" t="s">
        <v>481</v>
      </c>
      <c r="F9" s="32" t="s">
        <v>834</v>
      </c>
      <c r="G9" s="32" t="s">
        <v>1118</v>
      </c>
      <c r="H9" s="209"/>
      <c r="I9" s="209"/>
    </row>
    <row r="10" spans="1:9" s="210" customFormat="1" ht="12.75">
      <c r="A10" s="122"/>
      <c r="B10" s="28"/>
      <c r="C10" s="28"/>
      <c r="D10" s="28" t="s">
        <v>3825</v>
      </c>
      <c r="E10" s="28" t="s">
        <v>3824</v>
      </c>
      <c r="F10" s="28" t="s">
        <v>1155</v>
      </c>
      <c r="G10" s="28"/>
      <c r="H10" s="209"/>
      <c r="I10" s="209"/>
    </row>
    <row r="11" spans="1:9" s="210" customFormat="1" ht="12.75">
      <c r="A11" s="81" t="s">
        <v>1352</v>
      </c>
      <c r="B11" s="140"/>
      <c r="C11" s="140"/>
      <c r="D11" s="221"/>
      <c r="E11" s="221"/>
      <c r="F11" s="221"/>
      <c r="G11" s="140"/>
      <c r="H11" s="209"/>
      <c r="I11" s="209"/>
    </row>
    <row r="12" spans="1:9" s="192" customFormat="1" ht="12.75">
      <c r="A12" s="185" t="s">
        <v>1206</v>
      </c>
      <c r="B12" s="185" t="s">
        <v>1354</v>
      </c>
      <c r="C12" s="186" t="s">
        <v>1355</v>
      </c>
      <c r="D12" s="187">
        <v>45731.82</v>
      </c>
      <c r="E12" s="188">
        <v>0</v>
      </c>
      <c r="F12" s="189">
        <f>+D12-E12</f>
        <v>45731.82</v>
      </c>
      <c r="G12" s="190" t="s">
        <v>3824</v>
      </c>
      <c r="H12" s="191"/>
      <c r="I12" s="191"/>
    </row>
    <row r="13" spans="1:9" s="192" customFormat="1" ht="12.75">
      <c r="A13" s="185" t="s">
        <v>1206</v>
      </c>
      <c r="B13" s="185" t="s">
        <v>1356</v>
      </c>
      <c r="C13" s="186" t="s">
        <v>3165</v>
      </c>
      <c r="D13" s="193">
        <v>10279.800000000003</v>
      </c>
      <c r="E13" s="222">
        <v>0</v>
      </c>
      <c r="F13" s="194">
        <f aca="true" t="shared" si="0" ref="F13:F123">+D13-E13</f>
        <v>10279.800000000003</v>
      </c>
      <c r="G13" s="190" t="s">
        <v>3824</v>
      </c>
      <c r="H13" s="191"/>
      <c r="I13" s="191"/>
    </row>
    <row r="14" spans="1:9" s="192" customFormat="1" ht="12.75">
      <c r="A14" s="185" t="s">
        <v>1206</v>
      </c>
      <c r="B14" s="185" t="s">
        <v>1357</v>
      </c>
      <c r="C14" s="186" t="s">
        <v>609</v>
      </c>
      <c r="D14" s="193">
        <v>34500</v>
      </c>
      <c r="E14" s="222">
        <v>0</v>
      </c>
      <c r="F14" s="194">
        <f t="shared" si="0"/>
        <v>34500</v>
      </c>
      <c r="G14" s="190" t="s">
        <v>3824</v>
      </c>
      <c r="H14" s="191"/>
      <c r="I14" s="195"/>
    </row>
    <row r="15" spans="1:13" s="192" customFormat="1" ht="12.75">
      <c r="A15" s="185" t="s">
        <v>1206</v>
      </c>
      <c r="B15" s="185" t="s">
        <v>1361</v>
      </c>
      <c r="C15" s="186" t="s">
        <v>1362</v>
      </c>
      <c r="D15" s="193">
        <v>6047.3</v>
      </c>
      <c r="E15" s="222">
        <v>0</v>
      </c>
      <c r="F15" s="194">
        <f t="shared" si="0"/>
        <v>6047.3</v>
      </c>
      <c r="G15" s="190" t="s">
        <v>3824</v>
      </c>
      <c r="H15" s="195"/>
      <c r="I15" s="196"/>
      <c r="J15" s="195"/>
      <c r="K15" s="195"/>
      <c r="L15" s="196"/>
      <c r="M15" s="196"/>
    </row>
    <row r="16" spans="1:11" s="192" customFormat="1" ht="12.75">
      <c r="A16" s="185" t="s">
        <v>1206</v>
      </c>
      <c r="B16" s="185" t="s">
        <v>1363</v>
      </c>
      <c r="C16" s="186" t="s">
        <v>610</v>
      </c>
      <c r="D16" s="193">
        <v>49694.66</v>
      </c>
      <c r="E16" s="222">
        <v>0</v>
      </c>
      <c r="F16" s="194">
        <f t="shared" si="0"/>
        <v>49694.66</v>
      </c>
      <c r="G16" s="190" t="s">
        <v>3824</v>
      </c>
      <c r="H16" s="191"/>
      <c r="J16" s="191"/>
      <c r="K16" s="191"/>
    </row>
    <row r="17" spans="1:11" s="192" customFormat="1" ht="12.75">
      <c r="A17" s="185" t="s">
        <v>1206</v>
      </c>
      <c r="B17" s="185" t="s">
        <v>1369</v>
      </c>
      <c r="C17" s="186" t="s">
        <v>611</v>
      </c>
      <c r="D17" s="193">
        <v>760459.76</v>
      </c>
      <c r="E17" s="222">
        <v>0</v>
      </c>
      <c r="F17" s="194">
        <f t="shared" si="0"/>
        <v>760459.76</v>
      </c>
      <c r="G17" s="190" t="s">
        <v>3824</v>
      </c>
      <c r="H17" s="195"/>
      <c r="I17" s="196"/>
      <c r="J17" s="195"/>
      <c r="K17" s="195"/>
    </row>
    <row r="18" spans="1:11" s="192" customFormat="1" ht="12.75">
      <c r="A18" s="185" t="s">
        <v>1206</v>
      </c>
      <c r="B18" s="185" t="s">
        <v>1371</v>
      </c>
      <c r="C18" s="186" t="s">
        <v>1372</v>
      </c>
      <c r="D18" s="193">
        <v>699746.25</v>
      </c>
      <c r="E18" s="222">
        <v>0</v>
      </c>
      <c r="F18" s="194">
        <f t="shared" si="0"/>
        <v>699746.25</v>
      </c>
      <c r="G18" s="190" t="s">
        <v>3824</v>
      </c>
      <c r="H18" s="191"/>
      <c r="J18" s="191"/>
      <c r="K18" s="191"/>
    </row>
    <row r="19" spans="1:11" s="192" customFormat="1" ht="12.75">
      <c r="A19" s="185" t="s">
        <v>1206</v>
      </c>
      <c r="B19" s="185" t="s">
        <v>1381</v>
      </c>
      <c r="C19" s="186" t="s">
        <v>484</v>
      </c>
      <c r="D19" s="193">
        <v>29900</v>
      </c>
      <c r="E19" s="222">
        <v>0</v>
      </c>
      <c r="F19" s="194">
        <f t="shared" si="0"/>
        <v>29900</v>
      </c>
      <c r="G19" s="190" t="s">
        <v>3824</v>
      </c>
      <c r="H19" s="195"/>
      <c r="I19" s="196"/>
      <c r="J19" s="195"/>
      <c r="K19" s="195"/>
    </row>
    <row r="20" spans="1:11" s="192" customFormat="1" ht="12.75">
      <c r="A20" s="185" t="s">
        <v>1206</v>
      </c>
      <c r="B20" s="185" t="s">
        <v>1389</v>
      </c>
      <c r="C20" s="186" t="s">
        <v>612</v>
      </c>
      <c r="D20" s="193">
        <v>14950</v>
      </c>
      <c r="E20" s="222">
        <v>0</v>
      </c>
      <c r="F20" s="194">
        <f t="shared" si="0"/>
        <v>14950</v>
      </c>
      <c r="G20" s="190" t="s">
        <v>3824</v>
      </c>
      <c r="H20" s="191"/>
      <c r="J20" s="191"/>
      <c r="K20" s="191"/>
    </row>
    <row r="21" spans="1:11" s="192" customFormat="1" ht="12.75">
      <c r="A21" s="185" t="s">
        <v>1206</v>
      </c>
      <c r="B21" s="185" t="s">
        <v>1391</v>
      </c>
      <c r="C21" s="186" t="s">
        <v>1392</v>
      </c>
      <c r="D21" s="193">
        <v>3100</v>
      </c>
      <c r="E21" s="222">
        <v>0</v>
      </c>
      <c r="F21" s="194">
        <f t="shared" si="0"/>
        <v>3100</v>
      </c>
      <c r="G21" s="190" t="s">
        <v>3824</v>
      </c>
      <c r="H21" s="195"/>
      <c r="I21" s="196"/>
      <c r="J21" s="195"/>
      <c r="K21" s="195"/>
    </row>
    <row r="22" spans="1:11" s="192" customFormat="1" ht="12.75">
      <c r="A22" s="185" t="s">
        <v>1206</v>
      </c>
      <c r="B22" s="185" t="s">
        <v>1399</v>
      </c>
      <c r="C22" s="186" t="s">
        <v>1400</v>
      </c>
      <c r="D22" s="193">
        <v>5750</v>
      </c>
      <c r="E22" s="222">
        <v>0</v>
      </c>
      <c r="F22" s="194">
        <f t="shared" si="0"/>
        <v>5750</v>
      </c>
      <c r="G22" s="190" t="s">
        <v>3824</v>
      </c>
      <c r="H22" s="191"/>
      <c r="J22" s="191"/>
      <c r="K22" s="191"/>
    </row>
    <row r="23" spans="1:11" s="192" customFormat="1" ht="12.75">
      <c r="A23" s="185" t="s">
        <v>1206</v>
      </c>
      <c r="B23" s="185" t="s">
        <v>1403</v>
      </c>
      <c r="C23" s="186" t="s">
        <v>1404</v>
      </c>
      <c r="D23" s="193">
        <v>17100</v>
      </c>
      <c r="E23" s="222">
        <v>0</v>
      </c>
      <c r="F23" s="194">
        <f t="shared" si="0"/>
        <v>17100</v>
      </c>
      <c r="G23" s="190" t="s">
        <v>3824</v>
      </c>
      <c r="H23" s="195"/>
      <c r="I23" s="196"/>
      <c r="J23" s="195"/>
      <c r="K23" s="195"/>
    </row>
    <row r="24" spans="1:11" s="192" customFormat="1" ht="12.75">
      <c r="A24" s="185" t="s">
        <v>1206</v>
      </c>
      <c r="B24" s="185" t="s">
        <v>1407</v>
      </c>
      <c r="C24" s="186" t="s">
        <v>565</v>
      </c>
      <c r="D24" s="193">
        <v>14066.8</v>
      </c>
      <c r="E24" s="222">
        <v>0</v>
      </c>
      <c r="F24" s="194">
        <f t="shared" si="0"/>
        <v>14066.8</v>
      </c>
      <c r="G24" s="190" t="s">
        <v>3824</v>
      </c>
      <c r="H24" s="191"/>
      <c r="J24" s="191"/>
      <c r="K24" s="191"/>
    </row>
    <row r="25" spans="1:11" s="192" customFormat="1" ht="12.75">
      <c r="A25" s="185" t="s">
        <v>1206</v>
      </c>
      <c r="B25" s="185" t="s">
        <v>1413</v>
      </c>
      <c r="C25" s="186" t="s">
        <v>485</v>
      </c>
      <c r="D25" s="193">
        <v>250200.9</v>
      </c>
      <c r="E25" s="222">
        <v>0</v>
      </c>
      <c r="F25" s="194">
        <f t="shared" si="0"/>
        <v>250200.9</v>
      </c>
      <c r="G25" s="190" t="s">
        <v>3824</v>
      </c>
      <c r="H25" s="195"/>
      <c r="I25" s="196"/>
      <c r="J25" s="195"/>
      <c r="K25" s="195"/>
    </row>
    <row r="26" spans="1:11" s="192" customFormat="1" ht="12.75">
      <c r="A26" s="185" t="s">
        <v>1206</v>
      </c>
      <c r="B26" s="185" t="s">
        <v>1417</v>
      </c>
      <c r="C26" s="186" t="s">
        <v>1418</v>
      </c>
      <c r="D26" s="193">
        <v>2875000</v>
      </c>
      <c r="E26" s="222">
        <v>0</v>
      </c>
      <c r="F26" s="194">
        <f t="shared" si="0"/>
        <v>2875000</v>
      </c>
      <c r="G26" s="190" t="s">
        <v>3824</v>
      </c>
      <c r="H26" s="191"/>
      <c r="J26" s="191"/>
      <c r="K26" s="191"/>
    </row>
    <row r="27" spans="1:11" s="192" customFormat="1" ht="12.75">
      <c r="A27" s="185" t="s">
        <v>1206</v>
      </c>
      <c r="B27" s="185" t="s">
        <v>1421</v>
      </c>
      <c r="C27" s="186" t="s">
        <v>613</v>
      </c>
      <c r="D27" s="193">
        <v>93293.7</v>
      </c>
      <c r="E27" s="222">
        <v>0</v>
      </c>
      <c r="F27" s="194">
        <f t="shared" si="0"/>
        <v>93293.7</v>
      </c>
      <c r="G27" s="190" t="s">
        <v>3824</v>
      </c>
      <c r="H27" s="195"/>
      <c r="I27" s="196"/>
      <c r="J27" s="195"/>
      <c r="K27" s="195"/>
    </row>
    <row r="28" spans="1:11" s="192" customFormat="1" ht="12.75">
      <c r="A28" s="185" t="s">
        <v>1206</v>
      </c>
      <c r="B28" s="185" t="s">
        <v>1425</v>
      </c>
      <c r="C28" s="186" t="s">
        <v>1426</v>
      </c>
      <c r="D28" s="193">
        <v>19550</v>
      </c>
      <c r="E28" s="222">
        <v>0</v>
      </c>
      <c r="F28" s="194">
        <f t="shared" si="0"/>
        <v>19550</v>
      </c>
      <c r="G28" s="190" t="s">
        <v>3824</v>
      </c>
      <c r="H28" s="191"/>
      <c r="J28" s="191"/>
      <c r="K28" s="191"/>
    </row>
    <row r="29" spans="1:11" s="192" customFormat="1" ht="12.75">
      <c r="A29" s="185" t="s">
        <v>1206</v>
      </c>
      <c r="B29" s="185" t="s">
        <v>1429</v>
      </c>
      <c r="C29" s="186" t="s">
        <v>614</v>
      </c>
      <c r="D29" s="193">
        <v>61625.1</v>
      </c>
      <c r="E29" s="222">
        <v>0</v>
      </c>
      <c r="F29" s="194">
        <f t="shared" si="0"/>
        <v>61625.1</v>
      </c>
      <c r="G29" s="190" t="s">
        <v>3824</v>
      </c>
      <c r="H29" s="195"/>
      <c r="I29" s="196"/>
      <c r="J29" s="195"/>
      <c r="K29" s="195"/>
    </row>
    <row r="30" spans="1:11" s="192" customFormat="1" ht="12.75">
      <c r="A30" s="185" t="s">
        <v>1206</v>
      </c>
      <c r="B30" s="185" t="s">
        <v>1431</v>
      </c>
      <c r="C30" s="186" t="s">
        <v>1432</v>
      </c>
      <c r="D30" s="193">
        <v>23213</v>
      </c>
      <c r="E30" s="222">
        <v>0</v>
      </c>
      <c r="F30" s="194">
        <f t="shared" si="0"/>
        <v>23213</v>
      </c>
      <c r="G30" s="190" t="s">
        <v>3824</v>
      </c>
      <c r="H30" s="191"/>
      <c r="J30" s="191"/>
      <c r="K30" s="191"/>
    </row>
    <row r="31" spans="1:11" s="192" customFormat="1" ht="12.75">
      <c r="A31" s="185" t="s">
        <v>1206</v>
      </c>
      <c r="B31" s="185" t="s">
        <v>1433</v>
      </c>
      <c r="C31" s="186" t="s">
        <v>615</v>
      </c>
      <c r="D31" s="193">
        <v>109617.14</v>
      </c>
      <c r="E31" s="222">
        <v>0</v>
      </c>
      <c r="F31" s="194">
        <f t="shared" si="0"/>
        <v>109617.14</v>
      </c>
      <c r="G31" s="190" t="s">
        <v>3824</v>
      </c>
      <c r="H31" s="195"/>
      <c r="I31" s="196"/>
      <c r="J31" s="195"/>
      <c r="K31" s="195"/>
    </row>
    <row r="32" spans="1:11" s="192" customFormat="1" ht="12.75">
      <c r="A32" s="185" t="s">
        <v>1206</v>
      </c>
      <c r="B32" s="185" t="s">
        <v>1444</v>
      </c>
      <c r="C32" s="186" t="s">
        <v>616</v>
      </c>
      <c r="D32" s="193">
        <v>862155</v>
      </c>
      <c r="E32" s="222">
        <v>0</v>
      </c>
      <c r="F32" s="194">
        <f t="shared" si="0"/>
        <v>862155</v>
      </c>
      <c r="G32" s="190" t="s">
        <v>3824</v>
      </c>
      <c r="H32" s="191"/>
      <c r="J32" s="191"/>
      <c r="K32" s="191"/>
    </row>
    <row r="33" spans="1:11" s="192" customFormat="1" ht="12.75">
      <c r="A33" s="185" t="s">
        <v>1206</v>
      </c>
      <c r="B33" s="185" t="s">
        <v>1446</v>
      </c>
      <c r="C33" s="186" t="s">
        <v>1447</v>
      </c>
      <c r="D33" s="193">
        <v>18865.62</v>
      </c>
      <c r="E33" s="222">
        <v>0</v>
      </c>
      <c r="F33" s="194">
        <f t="shared" si="0"/>
        <v>18865.62</v>
      </c>
      <c r="G33" s="190" t="s">
        <v>3824</v>
      </c>
      <c r="H33" s="195"/>
      <c r="I33" s="196"/>
      <c r="J33" s="195"/>
      <c r="K33" s="195"/>
    </row>
    <row r="34" spans="1:11" s="192" customFormat="1" ht="12.75">
      <c r="A34" s="185" t="s">
        <v>1206</v>
      </c>
      <c r="B34" s="185" t="s">
        <v>1448</v>
      </c>
      <c r="C34" s="186" t="s">
        <v>1449</v>
      </c>
      <c r="D34" s="193">
        <v>11538.35</v>
      </c>
      <c r="E34" s="222">
        <v>0</v>
      </c>
      <c r="F34" s="194">
        <f t="shared" si="0"/>
        <v>11538.35</v>
      </c>
      <c r="G34" s="190" t="s">
        <v>3824</v>
      </c>
      <c r="H34" s="191"/>
      <c r="J34" s="191"/>
      <c r="K34" s="191"/>
    </row>
    <row r="35" spans="1:11" s="192" customFormat="1" ht="12.75">
      <c r="A35" s="185" t="s">
        <v>1206</v>
      </c>
      <c r="B35" s="185" t="s">
        <v>1454</v>
      </c>
      <c r="C35" s="186" t="s">
        <v>617</v>
      </c>
      <c r="D35" s="193">
        <v>40000.45</v>
      </c>
      <c r="E35" s="222">
        <v>0</v>
      </c>
      <c r="F35" s="194">
        <f t="shared" si="0"/>
        <v>40000.45</v>
      </c>
      <c r="G35" s="190" t="s">
        <v>3824</v>
      </c>
      <c r="H35" s="195"/>
      <c r="I35" s="196"/>
      <c r="J35" s="195"/>
      <c r="K35" s="195"/>
    </row>
    <row r="36" spans="1:11" s="192" customFormat="1" ht="12.75">
      <c r="A36" s="185" t="s">
        <v>1206</v>
      </c>
      <c r="B36" s="185" t="s">
        <v>1456</v>
      </c>
      <c r="C36" s="186" t="s">
        <v>1457</v>
      </c>
      <c r="D36" s="193">
        <v>55085</v>
      </c>
      <c r="E36" s="222">
        <v>0</v>
      </c>
      <c r="F36" s="194">
        <f t="shared" si="0"/>
        <v>55085</v>
      </c>
      <c r="G36" s="190" t="s">
        <v>3824</v>
      </c>
      <c r="H36" s="191"/>
      <c r="J36" s="191"/>
      <c r="K36" s="191"/>
    </row>
    <row r="37" spans="1:11" s="192" customFormat="1" ht="12.75">
      <c r="A37" s="185" t="s">
        <v>1206</v>
      </c>
      <c r="B37" s="185" t="s">
        <v>1458</v>
      </c>
      <c r="C37" s="186" t="s">
        <v>1459</v>
      </c>
      <c r="D37" s="193">
        <v>15970.05</v>
      </c>
      <c r="E37" s="222">
        <v>0</v>
      </c>
      <c r="F37" s="194">
        <f t="shared" si="0"/>
        <v>15970.05</v>
      </c>
      <c r="G37" s="190" t="s">
        <v>3824</v>
      </c>
      <c r="H37" s="191"/>
      <c r="J37" s="191"/>
      <c r="K37" s="191"/>
    </row>
    <row r="38" spans="1:9" s="192" customFormat="1" ht="12.75">
      <c r="A38" s="185" t="s">
        <v>1206</v>
      </c>
      <c r="B38" s="185" t="s">
        <v>1460</v>
      </c>
      <c r="C38" s="186" t="s">
        <v>486</v>
      </c>
      <c r="D38" s="193">
        <v>84252.09</v>
      </c>
      <c r="E38" s="222">
        <v>0</v>
      </c>
      <c r="F38" s="194">
        <f t="shared" si="0"/>
        <v>84252.09</v>
      </c>
      <c r="G38" s="190" t="s">
        <v>3824</v>
      </c>
      <c r="H38" s="191"/>
      <c r="I38" s="191"/>
    </row>
    <row r="39" spans="1:9" s="192" customFormat="1" ht="12.75">
      <c r="A39" s="185" t="s">
        <v>1206</v>
      </c>
      <c r="B39" s="185" t="s">
        <v>1464</v>
      </c>
      <c r="C39" s="186" t="s">
        <v>618</v>
      </c>
      <c r="D39" s="193">
        <v>13500</v>
      </c>
      <c r="E39" s="222">
        <v>0</v>
      </c>
      <c r="F39" s="194">
        <f t="shared" si="0"/>
        <v>13500</v>
      </c>
      <c r="G39" s="190" t="s">
        <v>3824</v>
      </c>
      <c r="H39" s="191"/>
      <c r="I39" s="191"/>
    </row>
    <row r="40" spans="1:9" s="192" customFormat="1" ht="12.75">
      <c r="A40" s="185" t="s">
        <v>1206</v>
      </c>
      <c r="B40" s="185" t="s">
        <v>1466</v>
      </c>
      <c r="C40" s="186" t="s">
        <v>1467</v>
      </c>
      <c r="D40" s="193">
        <v>74658</v>
      </c>
      <c r="E40" s="222">
        <v>0</v>
      </c>
      <c r="F40" s="194">
        <f t="shared" si="0"/>
        <v>74658</v>
      </c>
      <c r="G40" s="190" t="s">
        <v>3824</v>
      </c>
      <c r="H40" s="191"/>
      <c r="I40" s="191"/>
    </row>
    <row r="41" spans="1:9" s="192" customFormat="1" ht="12.75">
      <c r="A41" s="185" t="s">
        <v>1206</v>
      </c>
      <c r="B41" s="185" t="s">
        <v>1471</v>
      </c>
      <c r="C41" s="186" t="s">
        <v>619</v>
      </c>
      <c r="D41" s="193">
        <v>9717.5</v>
      </c>
      <c r="E41" s="222">
        <v>0</v>
      </c>
      <c r="F41" s="194">
        <f t="shared" si="0"/>
        <v>9717.5</v>
      </c>
      <c r="G41" s="190" t="s">
        <v>3824</v>
      </c>
      <c r="H41" s="191"/>
      <c r="I41" s="191"/>
    </row>
    <row r="42" spans="1:9" s="192" customFormat="1" ht="12.75">
      <c r="A42" s="185" t="s">
        <v>1206</v>
      </c>
      <c r="B42" s="185" t="s">
        <v>1479</v>
      </c>
      <c r="C42" s="186" t="s">
        <v>620</v>
      </c>
      <c r="D42" s="193">
        <v>265000</v>
      </c>
      <c r="E42" s="222">
        <v>0</v>
      </c>
      <c r="F42" s="194">
        <f t="shared" si="0"/>
        <v>265000</v>
      </c>
      <c r="G42" s="190" t="s">
        <v>3824</v>
      </c>
      <c r="H42" s="191"/>
      <c r="I42" s="191"/>
    </row>
    <row r="43" spans="1:9" s="192" customFormat="1" ht="12.75">
      <c r="A43" s="185" t="s">
        <v>1206</v>
      </c>
      <c r="B43" s="185" t="s">
        <v>1481</v>
      </c>
      <c r="C43" s="186" t="s">
        <v>1482</v>
      </c>
      <c r="D43" s="193">
        <v>2539112.04</v>
      </c>
      <c r="E43" s="222">
        <v>0</v>
      </c>
      <c r="F43" s="194">
        <f t="shared" si="0"/>
        <v>2539112.04</v>
      </c>
      <c r="G43" s="190" t="s">
        <v>3824</v>
      </c>
      <c r="H43" s="191"/>
      <c r="I43" s="191"/>
    </row>
    <row r="44" spans="1:9" s="192" customFormat="1" ht="12.75">
      <c r="A44" s="185" t="s">
        <v>1206</v>
      </c>
      <c r="B44" s="185" t="s">
        <v>1489</v>
      </c>
      <c r="C44" s="186" t="s">
        <v>488</v>
      </c>
      <c r="D44" s="193">
        <v>115000</v>
      </c>
      <c r="E44" s="222">
        <v>0</v>
      </c>
      <c r="F44" s="194">
        <f t="shared" si="0"/>
        <v>115000</v>
      </c>
      <c r="G44" s="190" t="s">
        <v>3824</v>
      </c>
      <c r="H44" s="191"/>
      <c r="I44" s="191"/>
    </row>
    <row r="45" spans="1:9" s="192" customFormat="1" ht="12.75">
      <c r="A45" s="185" t="s">
        <v>1206</v>
      </c>
      <c r="B45" s="185" t="s">
        <v>1485</v>
      </c>
      <c r="C45" s="186" t="s">
        <v>621</v>
      </c>
      <c r="D45" s="193">
        <v>34413.75</v>
      </c>
      <c r="E45" s="222">
        <v>0</v>
      </c>
      <c r="F45" s="194">
        <f t="shared" si="0"/>
        <v>34413.75</v>
      </c>
      <c r="G45" s="190" t="s">
        <v>3824</v>
      </c>
      <c r="H45" s="191"/>
      <c r="I45" s="191"/>
    </row>
    <row r="46" spans="1:9" s="192" customFormat="1" ht="12.75">
      <c r="A46" s="185" t="s">
        <v>1206</v>
      </c>
      <c r="B46" s="185" t="s">
        <v>1491</v>
      </c>
      <c r="C46" s="186" t="s">
        <v>1492</v>
      </c>
      <c r="D46" s="193">
        <v>27600</v>
      </c>
      <c r="E46" s="222">
        <v>0</v>
      </c>
      <c r="F46" s="194">
        <f t="shared" si="0"/>
        <v>27600</v>
      </c>
      <c r="G46" s="190" t="s">
        <v>3824</v>
      </c>
      <c r="H46" s="191"/>
      <c r="I46" s="191"/>
    </row>
    <row r="47" spans="1:9" s="192" customFormat="1" ht="12.75">
      <c r="A47" s="185" t="s">
        <v>1206</v>
      </c>
      <c r="B47" s="185" t="s">
        <v>1504</v>
      </c>
      <c r="C47" s="186" t="s">
        <v>622</v>
      </c>
      <c r="D47" s="193">
        <v>52210</v>
      </c>
      <c r="E47" s="222">
        <v>0</v>
      </c>
      <c r="F47" s="194">
        <f t="shared" si="0"/>
        <v>52210</v>
      </c>
      <c r="G47" s="190" t="s">
        <v>3824</v>
      </c>
      <c r="H47" s="191"/>
      <c r="I47" s="191"/>
    </row>
    <row r="48" spans="1:9" s="192" customFormat="1" ht="12.75">
      <c r="A48" s="185" t="s">
        <v>1206</v>
      </c>
      <c r="B48" s="185" t="s">
        <v>1520</v>
      </c>
      <c r="C48" s="186" t="s">
        <v>623</v>
      </c>
      <c r="D48" s="193">
        <v>14414</v>
      </c>
      <c r="E48" s="222">
        <v>0</v>
      </c>
      <c r="F48" s="194">
        <f t="shared" si="0"/>
        <v>14414</v>
      </c>
      <c r="G48" s="190" t="s">
        <v>3824</v>
      </c>
      <c r="H48" s="191"/>
      <c r="I48" s="191"/>
    </row>
    <row r="49" spans="1:9" s="192" customFormat="1" ht="12.75">
      <c r="A49" s="185" t="s">
        <v>1206</v>
      </c>
      <c r="B49" s="185" t="s">
        <v>1522</v>
      </c>
      <c r="C49" s="186" t="s">
        <v>489</v>
      </c>
      <c r="D49" s="193">
        <v>13800</v>
      </c>
      <c r="E49" s="222">
        <v>0</v>
      </c>
      <c r="F49" s="194">
        <f t="shared" si="0"/>
        <v>13800</v>
      </c>
      <c r="G49" s="190" t="s">
        <v>3824</v>
      </c>
      <c r="H49" s="191"/>
      <c r="I49" s="191"/>
    </row>
    <row r="50" spans="1:9" s="192" customFormat="1" ht="12.75">
      <c r="A50" s="185" t="s">
        <v>1206</v>
      </c>
      <c r="B50" s="185" t="s">
        <v>1524</v>
      </c>
      <c r="C50" s="186" t="s">
        <v>624</v>
      </c>
      <c r="D50" s="193">
        <v>17710</v>
      </c>
      <c r="E50" s="222">
        <v>0</v>
      </c>
      <c r="F50" s="194">
        <f t="shared" si="0"/>
        <v>17710</v>
      </c>
      <c r="G50" s="190" t="s">
        <v>3824</v>
      </c>
      <c r="H50" s="191"/>
      <c r="I50" s="191"/>
    </row>
    <row r="51" spans="1:9" s="192" customFormat="1" ht="12.75">
      <c r="A51" s="185" t="s">
        <v>1206</v>
      </c>
      <c r="B51" s="185" t="s">
        <v>1528</v>
      </c>
      <c r="C51" s="186" t="s">
        <v>1529</v>
      </c>
      <c r="D51" s="193">
        <v>227959.09</v>
      </c>
      <c r="E51" s="222">
        <v>0</v>
      </c>
      <c r="F51" s="194">
        <f t="shared" si="0"/>
        <v>227959.09</v>
      </c>
      <c r="G51" s="190" t="s">
        <v>3824</v>
      </c>
      <c r="H51" s="191"/>
      <c r="I51" s="191"/>
    </row>
    <row r="52" spans="1:9" s="192" customFormat="1" ht="12.75">
      <c r="A52" s="185" t="s">
        <v>1206</v>
      </c>
      <c r="B52" s="185" t="s">
        <v>1377</v>
      </c>
      <c r="C52" s="186" t="s">
        <v>1378</v>
      </c>
      <c r="D52" s="193">
        <v>0.95</v>
      </c>
      <c r="E52" s="222">
        <v>0</v>
      </c>
      <c r="F52" s="194">
        <f t="shared" si="0"/>
        <v>0.95</v>
      </c>
      <c r="G52" s="190" t="s">
        <v>3850</v>
      </c>
      <c r="H52" s="191"/>
      <c r="I52" s="191"/>
    </row>
    <row r="53" spans="1:9" s="192" customFormat="1" ht="12.75">
      <c r="A53" s="185" t="s">
        <v>1206</v>
      </c>
      <c r="B53" s="185" t="s">
        <v>1379</v>
      </c>
      <c r="C53" s="186" t="s">
        <v>598</v>
      </c>
      <c r="D53" s="193">
        <v>15</v>
      </c>
      <c r="E53" s="222">
        <v>0</v>
      </c>
      <c r="F53" s="194">
        <f t="shared" si="0"/>
        <v>15</v>
      </c>
      <c r="G53" s="190" t="s">
        <v>3850</v>
      </c>
      <c r="H53" s="191"/>
      <c r="I53" s="191"/>
    </row>
    <row r="54" spans="1:9" s="192" customFormat="1" ht="12.75">
      <c r="A54" s="185" t="s">
        <v>1206</v>
      </c>
      <c r="B54" s="185" t="s">
        <v>1385</v>
      </c>
      <c r="C54" s="186" t="s">
        <v>1386</v>
      </c>
      <c r="D54" s="193">
        <v>0.09</v>
      </c>
      <c r="E54" s="222">
        <v>0</v>
      </c>
      <c r="F54" s="194">
        <f t="shared" si="0"/>
        <v>0.09</v>
      </c>
      <c r="G54" s="190" t="s">
        <v>3850</v>
      </c>
      <c r="H54" s="191"/>
      <c r="I54" s="191"/>
    </row>
    <row r="55" spans="1:9" s="192" customFormat="1" ht="12.75">
      <c r="A55" s="185" t="s">
        <v>1206</v>
      </c>
      <c r="B55" s="185" t="s">
        <v>1397</v>
      </c>
      <c r="C55" s="186" t="s">
        <v>597</v>
      </c>
      <c r="D55" s="193">
        <v>0.61</v>
      </c>
      <c r="E55" s="222">
        <v>0</v>
      </c>
      <c r="F55" s="194">
        <f t="shared" si="0"/>
        <v>0.61</v>
      </c>
      <c r="G55" s="190" t="s">
        <v>3850</v>
      </c>
      <c r="H55" s="191"/>
      <c r="I55" s="191"/>
    </row>
    <row r="56" spans="1:9" s="192" customFormat="1" ht="12.75">
      <c r="A56" s="185" t="s">
        <v>1206</v>
      </c>
      <c r="B56" s="185" t="s">
        <v>1401</v>
      </c>
      <c r="C56" s="186" t="s">
        <v>1402</v>
      </c>
      <c r="D56" s="193">
        <v>5000</v>
      </c>
      <c r="E56" s="222">
        <v>0</v>
      </c>
      <c r="F56" s="194">
        <f t="shared" si="0"/>
        <v>5000</v>
      </c>
      <c r="G56" s="190" t="s">
        <v>3824</v>
      </c>
      <c r="H56" s="191"/>
      <c r="I56" s="191"/>
    </row>
    <row r="57" spans="1:9" s="192" customFormat="1" ht="12.75">
      <c r="A57" s="185" t="s">
        <v>1206</v>
      </c>
      <c r="B57" s="185" t="s">
        <v>1419</v>
      </c>
      <c r="C57" s="186" t="s">
        <v>1420</v>
      </c>
      <c r="D57" s="193">
        <v>600</v>
      </c>
      <c r="E57" s="222">
        <v>0</v>
      </c>
      <c r="F57" s="194">
        <f t="shared" si="0"/>
        <v>600</v>
      </c>
      <c r="G57" s="190" t="s">
        <v>3824</v>
      </c>
      <c r="H57" s="191"/>
      <c r="I57" s="191"/>
    </row>
    <row r="58" spans="1:9" s="192" customFormat="1" ht="12.75">
      <c r="A58" s="185" t="s">
        <v>1206</v>
      </c>
      <c r="B58" s="185" t="s">
        <v>1438</v>
      </c>
      <c r="C58" s="186" t="s">
        <v>1439</v>
      </c>
      <c r="D58" s="193">
        <v>800</v>
      </c>
      <c r="E58" s="222">
        <v>0</v>
      </c>
      <c r="F58" s="194">
        <f t="shared" si="0"/>
        <v>800</v>
      </c>
      <c r="G58" s="190" t="s">
        <v>3824</v>
      </c>
      <c r="H58" s="191"/>
      <c r="I58" s="191"/>
    </row>
    <row r="59" spans="1:9" s="192" customFormat="1" ht="12.75">
      <c r="A59" s="185" t="s">
        <v>1206</v>
      </c>
      <c r="B59" s="185" t="s">
        <v>1462</v>
      </c>
      <c r="C59" s="186" t="s">
        <v>625</v>
      </c>
      <c r="D59" s="193">
        <v>3565</v>
      </c>
      <c r="E59" s="222">
        <v>0</v>
      </c>
      <c r="F59" s="194">
        <f t="shared" si="0"/>
        <v>3565</v>
      </c>
      <c r="G59" s="190" t="s">
        <v>3824</v>
      </c>
      <c r="H59" s="191"/>
      <c r="I59" s="191"/>
    </row>
    <row r="60" spans="1:9" s="192" customFormat="1" ht="12.75">
      <c r="A60" s="185" t="s">
        <v>1206</v>
      </c>
      <c r="B60" s="185" t="s">
        <v>1468</v>
      </c>
      <c r="C60" s="186" t="s">
        <v>596</v>
      </c>
      <c r="D60" s="193">
        <v>472.5</v>
      </c>
      <c r="E60" s="222">
        <v>0</v>
      </c>
      <c r="F60" s="194">
        <f t="shared" si="0"/>
        <v>472.5</v>
      </c>
      <c r="G60" s="190" t="s">
        <v>3850</v>
      </c>
      <c r="H60" s="191"/>
      <c r="I60" s="191"/>
    </row>
    <row r="61" spans="1:9" s="192" customFormat="1" ht="12.75">
      <c r="A61" s="185" t="s">
        <v>1206</v>
      </c>
      <c r="B61" s="185" t="s">
        <v>1470</v>
      </c>
      <c r="C61" s="186" t="s">
        <v>626</v>
      </c>
      <c r="D61" s="193">
        <v>4226.25</v>
      </c>
      <c r="E61" s="222">
        <v>0</v>
      </c>
      <c r="F61" s="194">
        <f t="shared" si="0"/>
        <v>4226.25</v>
      </c>
      <c r="G61" s="190" t="s">
        <v>3824</v>
      </c>
      <c r="H61" s="191"/>
      <c r="I61" s="191"/>
    </row>
    <row r="62" spans="1:9" s="192" customFormat="1" ht="12.75">
      <c r="A62" s="185" t="s">
        <v>1206</v>
      </c>
      <c r="B62" s="185" t="s">
        <v>1475</v>
      </c>
      <c r="C62" s="186" t="s">
        <v>595</v>
      </c>
      <c r="D62" s="193">
        <v>1.15</v>
      </c>
      <c r="E62" s="222">
        <v>0</v>
      </c>
      <c r="F62" s="194">
        <f t="shared" si="0"/>
        <v>1.15</v>
      </c>
      <c r="G62" s="190" t="s">
        <v>3850</v>
      </c>
      <c r="H62" s="191"/>
      <c r="I62" s="191"/>
    </row>
    <row r="63" spans="1:9" s="192" customFormat="1" ht="12.75">
      <c r="A63" s="185" t="s">
        <v>1206</v>
      </c>
      <c r="B63" s="185" t="s">
        <v>1477</v>
      </c>
      <c r="C63" s="186" t="s">
        <v>487</v>
      </c>
      <c r="D63" s="193">
        <v>378.58</v>
      </c>
      <c r="E63" s="222">
        <v>0</v>
      </c>
      <c r="F63" s="194">
        <f t="shared" si="0"/>
        <v>378.58</v>
      </c>
      <c r="G63" s="190" t="s">
        <v>3850</v>
      </c>
      <c r="H63" s="191"/>
      <c r="I63" s="191"/>
    </row>
    <row r="64" spans="1:9" s="192" customFormat="1" ht="12.75">
      <c r="A64" s="185" t="s">
        <v>1206</v>
      </c>
      <c r="B64" s="185" t="s">
        <v>1483</v>
      </c>
      <c r="C64" s="186" t="s">
        <v>627</v>
      </c>
      <c r="D64" s="193">
        <v>1792</v>
      </c>
      <c r="E64" s="222">
        <v>0</v>
      </c>
      <c r="F64" s="194">
        <f t="shared" si="0"/>
        <v>1792</v>
      </c>
      <c r="G64" s="190" t="s">
        <v>3824</v>
      </c>
      <c r="H64" s="191"/>
      <c r="I64" s="191"/>
    </row>
    <row r="65" spans="1:9" s="192" customFormat="1" ht="12.75">
      <c r="A65" s="185" t="s">
        <v>1206</v>
      </c>
      <c r="B65" s="185" t="s">
        <v>1493</v>
      </c>
      <c r="C65" s="186" t="s">
        <v>628</v>
      </c>
      <c r="D65" s="193">
        <v>1500</v>
      </c>
      <c r="E65" s="222">
        <v>0</v>
      </c>
      <c r="F65" s="194">
        <f t="shared" si="0"/>
        <v>1500</v>
      </c>
      <c r="G65" s="190" t="s">
        <v>3824</v>
      </c>
      <c r="H65" s="191"/>
      <c r="I65" s="191"/>
    </row>
    <row r="66" spans="1:9" s="192" customFormat="1" ht="12.75">
      <c r="A66" s="185" t="s">
        <v>1206</v>
      </c>
      <c r="B66" s="185" t="s">
        <v>1497</v>
      </c>
      <c r="C66" s="186" t="s">
        <v>594</v>
      </c>
      <c r="D66" s="193">
        <v>0.33000000000174623</v>
      </c>
      <c r="E66" s="222">
        <v>0</v>
      </c>
      <c r="F66" s="194">
        <f t="shared" si="0"/>
        <v>0.33000000000174623</v>
      </c>
      <c r="G66" s="190" t="s">
        <v>3850</v>
      </c>
      <c r="H66" s="191"/>
      <c r="I66" s="191"/>
    </row>
    <row r="67" spans="1:9" s="192" customFormat="1" ht="12.75">
      <c r="A67" s="185" t="s">
        <v>1206</v>
      </c>
      <c r="B67" s="185" t="s">
        <v>1500</v>
      </c>
      <c r="C67" s="186" t="s">
        <v>629</v>
      </c>
      <c r="D67" s="193">
        <v>2700.4</v>
      </c>
      <c r="E67" s="222">
        <v>0</v>
      </c>
      <c r="F67" s="194">
        <f t="shared" si="0"/>
        <v>2700.4</v>
      </c>
      <c r="G67" s="190" t="s">
        <v>3824</v>
      </c>
      <c r="H67" s="191"/>
      <c r="I67" s="191"/>
    </row>
    <row r="68" spans="1:9" s="192" customFormat="1" ht="12.75">
      <c r="A68" s="185" t="s">
        <v>1206</v>
      </c>
      <c r="B68" s="185" t="s">
        <v>1508</v>
      </c>
      <c r="C68" s="186" t="s">
        <v>1509</v>
      </c>
      <c r="D68" s="193">
        <v>941.09</v>
      </c>
      <c r="E68" s="222">
        <v>0</v>
      </c>
      <c r="F68" s="194">
        <f t="shared" si="0"/>
        <v>941.09</v>
      </c>
      <c r="G68" s="190" t="s">
        <v>3824</v>
      </c>
      <c r="H68" s="191"/>
      <c r="I68" s="191"/>
    </row>
    <row r="69" spans="1:9" s="192" customFormat="1" ht="12.75">
      <c r="A69" s="185" t="s">
        <v>1206</v>
      </c>
      <c r="B69" s="185" t="s">
        <v>1514</v>
      </c>
      <c r="C69" s="186" t="s">
        <v>1515</v>
      </c>
      <c r="D69" s="193">
        <v>4347</v>
      </c>
      <c r="E69" s="222">
        <v>0</v>
      </c>
      <c r="F69" s="194">
        <f t="shared" si="0"/>
        <v>4347</v>
      </c>
      <c r="G69" s="190" t="s">
        <v>3824</v>
      </c>
      <c r="H69" s="191"/>
      <c r="I69" s="191"/>
    </row>
    <row r="70" spans="1:9" s="192" customFormat="1" ht="12.75">
      <c r="A70" s="185" t="s">
        <v>1206</v>
      </c>
      <c r="B70" s="185" t="s">
        <v>1518</v>
      </c>
      <c r="C70" s="186" t="s">
        <v>1519</v>
      </c>
      <c r="D70" s="193">
        <v>2422.99</v>
      </c>
      <c r="E70" s="222">
        <v>0</v>
      </c>
      <c r="F70" s="194">
        <f t="shared" si="0"/>
        <v>2422.99</v>
      </c>
      <c r="G70" s="190" t="s">
        <v>3824</v>
      </c>
      <c r="H70" s="191"/>
      <c r="I70" s="191"/>
    </row>
    <row r="71" spans="1:9" s="192" customFormat="1" ht="12.75">
      <c r="A71" s="185" t="s">
        <v>1206</v>
      </c>
      <c r="B71" s="185" t="s">
        <v>1526</v>
      </c>
      <c r="C71" s="186" t="s">
        <v>593</v>
      </c>
      <c r="D71" s="193">
        <v>4.5</v>
      </c>
      <c r="E71" s="222">
        <v>0</v>
      </c>
      <c r="F71" s="194">
        <f t="shared" si="0"/>
        <v>4.5</v>
      </c>
      <c r="G71" s="190" t="s">
        <v>3850</v>
      </c>
      <c r="H71" s="191"/>
      <c r="I71" s="191"/>
    </row>
    <row r="72" spans="1:9" s="192" customFormat="1" ht="12.75">
      <c r="A72" s="185"/>
      <c r="B72" s="185"/>
      <c r="C72" s="197" t="s">
        <v>3886</v>
      </c>
      <c r="D72" s="180">
        <f>SUM(D12:D71)</f>
        <v>9645555.609999998</v>
      </c>
      <c r="E72" s="180">
        <f>SUM(E12:E71)</f>
        <v>0</v>
      </c>
      <c r="F72" s="180">
        <f>SUM(F12:F71)</f>
        <v>9645555.609999998</v>
      </c>
      <c r="G72" s="179"/>
      <c r="H72" s="191"/>
      <c r="I72" s="191"/>
    </row>
    <row r="73" spans="1:9" s="192" customFormat="1" ht="12.75">
      <c r="A73" s="185" t="s">
        <v>1147</v>
      </c>
      <c r="B73" s="185" t="s">
        <v>1365</v>
      </c>
      <c r="C73" s="186" t="s">
        <v>490</v>
      </c>
      <c r="D73" s="187">
        <v>500</v>
      </c>
      <c r="E73" s="188">
        <v>0</v>
      </c>
      <c r="F73" s="189">
        <f>+D73-E73</f>
        <v>500</v>
      </c>
      <c r="G73" s="190" t="s">
        <v>3824</v>
      </c>
      <c r="H73" s="191"/>
      <c r="I73" s="191"/>
    </row>
    <row r="74" spans="1:9" s="192" customFormat="1" ht="12.75">
      <c r="A74" s="185"/>
      <c r="B74" s="185"/>
      <c r="C74" s="197" t="s">
        <v>3886</v>
      </c>
      <c r="D74" s="180">
        <f>SUM(D73)</f>
        <v>500</v>
      </c>
      <c r="E74" s="180">
        <f>SUM(E73)</f>
        <v>0</v>
      </c>
      <c r="F74" s="180">
        <f>SUM(F73)</f>
        <v>500</v>
      </c>
      <c r="G74" s="179"/>
      <c r="H74" s="191"/>
      <c r="I74" s="191"/>
    </row>
    <row r="75" spans="1:9" s="192" customFormat="1" ht="12.75">
      <c r="A75" s="185" t="s">
        <v>1129</v>
      </c>
      <c r="B75" s="185" t="s">
        <v>1536</v>
      </c>
      <c r="C75" s="186" t="s">
        <v>1540</v>
      </c>
      <c r="D75" s="187">
        <v>200000</v>
      </c>
      <c r="E75" s="188">
        <v>0</v>
      </c>
      <c r="F75" s="189">
        <f>+D75-E75</f>
        <v>200000</v>
      </c>
      <c r="G75" s="190" t="s">
        <v>3824</v>
      </c>
      <c r="H75" s="191"/>
      <c r="I75" s="191"/>
    </row>
    <row r="76" spans="1:9" s="192" customFormat="1" ht="12.75">
      <c r="A76" s="185" t="s">
        <v>1129</v>
      </c>
      <c r="B76" s="185" t="s">
        <v>1471</v>
      </c>
      <c r="C76" s="186" t="s">
        <v>592</v>
      </c>
      <c r="D76" s="193">
        <v>1</v>
      </c>
      <c r="E76" s="222">
        <v>0</v>
      </c>
      <c r="F76" s="194">
        <f>+D76-E76</f>
        <v>1</v>
      </c>
      <c r="G76" s="190" t="s">
        <v>3850</v>
      </c>
      <c r="H76" s="191"/>
      <c r="I76" s="191"/>
    </row>
    <row r="77" spans="1:9" s="192" customFormat="1" ht="12.75">
      <c r="A77" s="185" t="s">
        <v>1129</v>
      </c>
      <c r="B77" s="185" t="s">
        <v>1502</v>
      </c>
      <c r="C77" s="186" t="s">
        <v>491</v>
      </c>
      <c r="D77" s="193">
        <v>99999.99</v>
      </c>
      <c r="E77" s="222">
        <v>0</v>
      </c>
      <c r="F77" s="194">
        <f>+D77-E77</f>
        <v>99999.99</v>
      </c>
      <c r="G77" s="190" t="s">
        <v>3824</v>
      </c>
      <c r="H77" s="191"/>
      <c r="I77" s="191"/>
    </row>
    <row r="78" spans="1:9" s="192" customFormat="1" ht="12.75">
      <c r="A78" s="185" t="s">
        <v>1129</v>
      </c>
      <c r="B78" s="185" t="s">
        <v>1545</v>
      </c>
      <c r="C78" s="186" t="s">
        <v>751</v>
      </c>
      <c r="D78" s="193">
        <v>23750</v>
      </c>
      <c r="E78" s="222">
        <v>0</v>
      </c>
      <c r="F78" s="194">
        <f>+D78-E78</f>
        <v>23750</v>
      </c>
      <c r="G78" s="190" t="s">
        <v>3824</v>
      </c>
      <c r="H78" s="191"/>
      <c r="I78" s="191"/>
    </row>
    <row r="79" spans="1:9" s="192" customFormat="1" ht="12.75">
      <c r="A79" s="185"/>
      <c r="B79" s="185"/>
      <c r="C79" s="197" t="s">
        <v>3886</v>
      </c>
      <c r="D79" s="180">
        <f>SUM(D75:D78)</f>
        <v>323750.99</v>
      </c>
      <c r="E79" s="180">
        <f>SUM(E75:E78)</f>
        <v>0</v>
      </c>
      <c r="F79" s="180">
        <f>SUM(F75:F78)</f>
        <v>323750.99</v>
      </c>
      <c r="G79" s="179"/>
      <c r="H79" s="191"/>
      <c r="I79" s="191"/>
    </row>
    <row r="80" spans="1:9" s="192" customFormat="1" ht="12.75">
      <c r="A80" s="185" t="s">
        <v>1146</v>
      </c>
      <c r="B80" s="185" t="s">
        <v>1536</v>
      </c>
      <c r="C80" s="186" t="s">
        <v>752</v>
      </c>
      <c r="D80" s="187">
        <v>2531.81</v>
      </c>
      <c r="E80" s="188">
        <v>2531.81</v>
      </c>
      <c r="F80" s="189">
        <f>+D80-E80</f>
        <v>0</v>
      </c>
      <c r="G80" s="190" t="s">
        <v>3825</v>
      </c>
      <c r="H80" s="191"/>
      <c r="I80" s="191"/>
    </row>
    <row r="81" spans="1:9" s="192" customFormat="1" ht="12.75">
      <c r="A81" s="185" t="s">
        <v>1146</v>
      </c>
      <c r="B81" s="185" t="s">
        <v>1541</v>
      </c>
      <c r="C81" s="186" t="s">
        <v>753</v>
      </c>
      <c r="D81" s="193">
        <v>3194.56</v>
      </c>
      <c r="E81" s="198">
        <v>3194.56</v>
      </c>
      <c r="F81" s="194">
        <f>+D81-E81</f>
        <v>0</v>
      </c>
      <c r="G81" s="190" t="s">
        <v>3825</v>
      </c>
      <c r="H81" s="191"/>
      <c r="I81" s="191"/>
    </row>
    <row r="82" spans="1:9" s="192" customFormat="1" ht="12.75">
      <c r="A82" s="185" t="s">
        <v>1146</v>
      </c>
      <c r="B82" s="185" t="s">
        <v>1550</v>
      </c>
      <c r="C82" s="186" t="s">
        <v>1551</v>
      </c>
      <c r="D82" s="193">
        <v>1018.3699999999999</v>
      </c>
      <c r="E82" s="198">
        <v>1018.37</v>
      </c>
      <c r="F82" s="194">
        <f>+D82-E82</f>
        <v>0</v>
      </c>
      <c r="G82" s="190" t="s">
        <v>3825</v>
      </c>
      <c r="H82" s="191"/>
      <c r="I82" s="191"/>
    </row>
    <row r="83" spans="1:9" s="192" customFormat="1" ht="12.75">
      <c r="A83" s="185" t="s">
        <v>1146</v>
      </c>
      <c r="B83" s="185" t="s">
        <v>1433</v>
      </c>
      <c r="C83" s="186" t="s">
        <v>754</v>
      </c>
      <c r="D83" s="193">
        <v>1500</v>
      </c>
      <c r="E83" s="198">
        <v>1500</v>
      </c>
      <c r="F83" s="194">
        <f>+D83-E83</f>
        <v>0</v>
      </c>
      <c r="G83" s="190" t="s">
        <v>3825</v>
      </c>
      <c r="H83" s="191"/>
      <c r="I83" s="191"/>
    </row>
    <row r="84" spans="1:9" s="192" customFormat="1" ht="12.75">
      <c r="A84" s="185"/>
      <c r="B84" s="185"/>
      <c r="C84" s="197" t="s">
        <v>3886</v>
      </c>
      <c r="D84" s="180">
        <f>SUM(D80:D83)</f>
        <v>8244.74</v>
      </c>
      <c r="E84" s="180">
        <f>SUM(E80:E83)</f>
        <v>8244.74</v>
      </c>
      <c r="F84" s="180">
        <f>SUM(F80:F83)</f>
        <v>0</v>
      </c>
      <c r="G84" s="179"/>
      <c r="H84" s="191"/>
      <c r="I84" s="191"/>
    </row>
    <row r="85" spans="1:9" s="192" customFormat="1" ht="12.75">
      <c r="A85" s="185" t="s">
        <v>1148</v>
      </c>
      <c r="B85" s="185" t="s">
        <v>1425</v>
      </c>
      <c r="C85" s="186" t="s">
        <v>755</v>
      </c>
      <c r="D85" s="187">
        <v>698</v>
      </c>
      <c r="E85" s="188">
        <v>0</v>
      </c>
      <c r="F85" s="189">
        <f>+D85-E85</f>
        <v>698</v>
      </c>
      <c r="G85" s="190" t="s">
        <v>3824</v>
      </c>
      <c r="H85" s="191"/>
      <c r="I85" s="191"/>
    </row>
    <row r="86" spans="1:9" s="192" customFormat="1" ht="12.75">
      <c r="A86" s="185" t="s">
        <v>1148</v>
      </c>
      <c r="B86" s="185" t="s">
        <v>1554</v>
      </c>
      <c r="C86" s="186" t="s">
        <v>756</v>
      </c>
      <c r="D86" s="193">
        <v>6642</v>
      </c>
      <c r="E86" s="222">
        <v>0</v>
      </c>
      <c r="F86" s="194">
        <f>+D86-E86</f>
        <v>6642</v>
      </c>
      <c r="G86" s="190" t="s">
        <v>3823</v>
      </c>
      <c r="H86" s="191"/>
      <c r="I86" s="191"/>
    </row>
    <row r="87" spans="1:9" s="192" customFormat="1" ht="12.75">
      <c r="A87" s="185"/>
      <c r="B87" s="185"/>
      <c r="C87" s="197" t="s">
        <v>3886</v>
      </c>
      <c r="D87" s="180">
        <f>SUM(D85:D86)</f>
        <v>7340</v>
      </c>
      <c r="E87" s="180">
        <f>SUM(E85:E86)</f>
        <v>0</v>
      </c>
      <c r="F87" s="180">
        <f>SUM(F85:F86)</f>
        <v>7340</v>
      </c>
      <c r="G87" s="179"/>
      <c r="H87" s="191"/>
      <c r="I87" s="191"/>
    </row>
    <row r="88" spans="1:9" s="192" customFormat="1" ht="12.75">
      <c r="A88" s="185" t="s">
        <v>1131</v>
      </c>
      <c r="B88" s="185" t="s">
        <v>1354</v>
      </c>
      <c r="C88" s="186" t="s">
        <v>591</v>
      </c>
      <c r="D88" s="187">
        <v>87.5</v>
      </c>
      <c r="E88" s="188">
        <v>0</v>
      </c>
      <c r="F88" s="189">
        <f>+D88-E88</f>
        <v>87.5</v>
      </c>
      <c r="G88" s="190" t="s">
        <v>3850</v>
      </c>
      <c r="H88" s="191"/>
      <c r="I88" s="191"/>
    </row>
    <row r="89" spans="1:9" s="192" customFormat="1" ht="12.75">
      <c r="A89" s="185" t="s">
        <v>1131</v>
      </c>
      <c r="B89" s="185" t="s">
        <v>1536</v>
      </c>
      <c r="C89" s="186" t="s">
        <v>1558</v>
      </c>
      <c r="D89" s="193">
        <v>17250</v>
      </c>
      <c r="E89" s="222">
        <v>0</v>
      </c>
      <c r="F89" s="194">
        <f>+D89-E89</f>
        <v>17250</v>
      </c>
      <c r="G89" s="190" t="s">
        <v>3824</v>
      </c>
      <c r="H89" s="191"/>
      <c r="I89" s="191"/>
    </row>
    <row r="90" spans="1:9" s="192" customFormat="1" ht="12.75">
      <c r="A90" s="185" t="s">
        <v>1131</v>
      </c>
      <c r="B90" s="185" t="s">
        <v>1433</v>
      </c>
      <c r="C90" s="186" t="s">
        <v>1559</v>
      </c>
      <c r="D90" s="193">
        <v>2012.5</v>
      </c>
      <c r="E90" s="222">
        <v>0</v>
      </c>
      <c r="F90" s="194">
        <f>+D90-E90</f>
        <v>2012.5</v>
      </c>
      <c r="G90" s="190" t="s">
        <v>3824</v>
      </c>
      <c r="H90" s="191"/>
      <c r="I90" s="191"/>
    </row>
    <row r="91" spans="1:9" s="192" customFormat="1" ht="12.75">
      <c r="A91" s="185" t="s">
        <v>1131</v>
      </c>
      <c r="B91" s="185" t="s">
        <v>1442</v>
      </c>
      <c r="C91" s="186" t="s">
        <v>1561</v>
      </c>
      <c r="D91" s="193">
        <v>10590.88</v>
      </c>
      <c r="E91" s="222">
        <v>0</v>
      </c>
      <c r="F91" s="194">
        <f>+D91-E91</f>
        <v>10590.88</v>
      </c>
      <c r="G91" s="190" t="s">
        <v>3824</v>
      </c>
      <c r="H91" s="191"/>
      <c r="I91" s="191"/>
    </row>
    <row r="92" spans="1:9" s="192" customFormat="1" ht="12.75">
      <c r="A92" s="185" t="s">
        <v>1131</v>
      </c>
      <c r="B92" s="185" t="s">
        <v>1562</v>
      </c>
      <c r="C92" s="186" t="s">
        <v>1563</v>
      </c>
      <c r="D92" s="193">
        <v>655</v>
      </c>
      <c r="E92" s="198">
        <v>655</v>
      </c>
      <c r="F92" s="194">
        <f>+D92-E92</f>
        <v>0</v>
      </c>
      <c r="G92" s="190" t="s">
        <v>3825</v>
      </c>
      <c r="H92" s="191"/>
      <c r="I92" s="191"/>
    </row>
    <row r="93" spans="1:9" s="192" customFormat="1" ht="12.75">
      <c r="A93" s="185"/>
      <c r="B93" s="185"/>
      <c r="C93" s="197" t="s">
        <v>3886</v>
      </c>
      <c r="D93" s="180">
        <f>SUM(D88:D92)</f>
        <v>30595.879999999997</v>
      </c>
      <c r="E93" s="180">
        <f>SUM(E88:E92)</f>
        <v>655</v>
      </c>
      <c r="F93" s="180">
        <f>SUM(F88:F92)</f>
        <v>29940.879999999997</v>
      </c>
      <c r="G93" s="179"/>
      <c r="H93" s="191"/>
      <c r="I93" s="191"/>
    </row>
    <row r="94" spans="1:9" s="192" customFormat="1" ht="12.75">
      <c r="A94" s="185" t="s">
        <v>445</v>
      </c>
      <c r="B94" s="185" t="s">
        <v>1354</v>
      </c>
      <c r="C94" s="186" t="s">
        <v>757</v>
      </c>
      <c r="D94" s="187">
        <v>16505.93</v>
      </c>
      <c r="E94" s="188">
        <v>0</v>
      </c>
      <c r="F94" s="189">
        <f>+D94-E94</f>
        <v>16505.93</v>
      </c>
      <c r="G94" s="190" t="s">
        <v>3824</v>
      </c>
      <c r="H94" s="191"/>
      <c r="I94" s="191"/>
    </row>
    <row r="95" spans="1:9" s="192" customFormat="1" ht="12.75">
      <c r="A95" s="185"/>
      <c r="B95" s="185"/>
      <c r="C95" s="197" t="s">
        <v>3886</v>
      </c>
      <c r="D95" s="180">
        <f>SUM(D94)</f>
        <v>16505.93</v>
      </c>
      <c r="E95" s="180">
        <f>SUM(E94)</f>
        <v>0</v>
      </c>
      <c r="F95" s="180">
        <f>SUM(F94)</f>
        <v>16505.93</v>
      </c>
      <c r="G95" s="179"/>
      <c r="H95" s="191"/>
      <c r="I95" s="191"/>
    </row>
    <row r="96" spans="1:9" s="192" customFormat="1" ht="12.75">
      <c r="A96" s="185" t="s">
        <v>1132</v>
      </c>
      <c r="B96" s="185" t="s">
        <v>1425</v>
      </c>
      <c r="C96" s="186" t="s">
        <v>758</v>
      </c>
      <c r="D96" s="187">
        <v>3700</v>
      </c>
      <c r="E96" s="188">
        <v>0</v>
      </c>
      <c r="F96" s="189">
        <f>+D96-E96</f>
        <v>3700</v>
      </c>
      <c r="G96" s="190" t="s">
        <v>3824</v>
      </c>
      <c r="H96" s="191"/>
      <c r="I96" s="191"/>
    </row>
    <row r="97" spans="1:9" s="192" customFormat="1" ht="12.75">
      <c r="A97" s="185" t="s">
        <v>1132</v>
      </c>
      <c r="B97" s="185" t="s">
        <v>1471</v>
      </c>
      <c r="C97" s="186" t="s">
        <v>1567</v>
      </c>
      <c r="D97" s="193">
        <v>92227.96</v>
      </c>
      <c r="E97" s="222">
        <v>0</v>
      </c>
      <c r="F97" s="194">
        <f>+D97-E97</f>
        <v>92227.96</v>
      </c>
      <c r="G97" s="190" t="s">
        <v>3824</v>
      </c>
      <c r="H97" s="191"/>
      <c r="I97" s="191"/>
    </row>
    <row r="98" spans="1:9" s="192" customFormat="1" ht="12.75">
      <c r="A98" s="185" t="s">
        <v>1132</v>
      </c>
      <c r="B98" s="185" t="s">
        <v>1475</v>
      </c>
      <c r="C98" s="186" t="s">
        <v>759</v>
      </c>
      <c r="D98" s="193">
        <v>122000.81</v>
      </c>
      <c r="E98" s="222">
        <v>0</v>
      </c>
      <c r="F98" s="194">
        <f>+D98-E98</f>
        <v>122000.81</v>
      </c>
      <c r="G98" s="190" t="s">
        <v>3824</v>
      </c>
      <c r="H98" s="191"/>
      <c r="I98" s="191"/>
    </row>
    <row r="99" spans="1:9" s="192" customFormat="1" ht="12.75">
      <c r="A99" s="185"/>
      <c r="B99" s="185"/>
      <c r="C99" s="197" t="s">
        <v>3886</v>
      </c>
      <c r="D99" s="180">
        <f>SUM(D96:D98)</f>
        <v>217928.77000000002</v>
      </c>
      <c r="E99" s="180">
        <f>SUM(E96:E98)</f>
        <v>0</v>
      </c>
      <c r="F99" s="180">
        <f>SUM(F96:F98)</f>
        <v>217928.77000000002</v>
      </c>
      <c r="G99" s="179"/>
      <c r="H99" s="191"/>
      <c r="I99" s="191"/>
    </row>
    <row r="100" spans="1:9" s="192" customFormat="1" ht="12.75">
      <c r="A100" s="185" t="s">
        <v>1133</v>
      </c>
      <c r="B100" s="185" t="s">
        <v>1421</v>
      </c>
      <c r="C100" s="186" t="s">
        <v>760</v>
      </c>
      <c r="D100" s="187">
        <v>123.55</v>
      </c>
      <c r="E100" s="188">
        <v>123.55</v>
      </c>
      <c r="F100" s="189">
        <f>+D100-E100</f>
        <v>0</v>
      </c>
      <c r="G100" s="190" t="s">
        <v>3825</v>
      </c>
      <c r="H100" s="191"/>
      <c r="I100" s="191"/>
    </row>
    <row r="101" spans="1:9" s="192" customFormat="1" ht="12.75">
      <c r="A101" s="185" t="s">
        <v>1133</v>
      </c>
      <c r="B101" s="185" t="s">
        <v>1448</v>
      </c>
      <c r="C101" s="186" t="s">
        <v>761</v>
      </c>
      <c r="D101" s="193">
        <v>21401.5</v>
      </c>
      <c r="E101" s="222">
        <v>0</v>
      </c>
      <c r="F101" s="194">
        <f>+D101-E101</f>
        <v>21401.5</v>
      </c>
      <c r="G101" s="190" t="s">
        <v>3824</v>
      </c>
      <c r="H101" s="191"/>
      <c r="I101" s="191"/>
    </row>
    <row r="102" spans="1:9" s="192" customFormat="1" ht="12.75">
      <c r="A102" s="185"/>
      <c r="B102" s="185"/>
      <c r="C102" s="197" t="s">
        <v>3886</v>
      </c>
      <c r="D102" s="180">
        <f>SUM(D100:D101)</f>
        <v>21525.05</v>
      </c>
      <c r="E102" s="180">
        <f>SUM(E100:E101)</f>
        <v>123.55</v>
      </c>
      <c r="F102" s="180">
        <f>SUM(F100:F101)</f>
        <v>21401.5</v>
      </c>
      <c r="G102" s="179"/>
      <c r="H102" s="191"/>
      <c r="I102" s="191"/>
    </row>
    <row r="103" spans="1:9" s="192" customFormat="1" ht="12.75">
      <c r="A103" s="185" t="s">
        <v>1150</v>
      </c>
      <c r="B103" s="185" t="s">
        <v>1502</v>
      </c>
      <c r="C103" s="186" t="s">
        <v>590</v>
      </c>
      <c r="D103" s="187">
        <v>283730</v>
      </c>
      <c r="E103" s="188">
        <v>0</v>
      </c>
      <c r="F103" s="189">
        <f>+D103-E103</f>
        <v>283730</v>
      </c>
      <c r="G103" s="190" t="s">
        <v>3850</v>
      </c>
      <c r="H103" s="191"/>
      <c r="I103" s="191"/>
    </row>
    <row r="104" spans="1:9" s="192" customFormat="1" ht="12.75">
      <c r="A104" s="185" t="s">
        <v>1150</v>
      </c>
      <c r="B104" s="185" t="s">
        <v>1508</v>
      </c>
      <c r="C104" s="186" t="s">
        <v>589</v>
      </c>
      <c r="D104" s="193">
        <v>32743.38</v>
      </c>
      <c r="E104" s="222">
        <v>0</v>
      </c>
      <c r="F104" s="194">
        <f>+D104-E104</f>
        <v>32743.38</v>
      </c>
      <c r="G104" s="190" t="s">
        <v>3850</v>
      </c>
      <c r="H104" s="191"/>
      <c r="I104" s="191"/>
    </row>
    <row r="105" spans="1:9" s="192" customFormat="1" ht="12.75">
      <c r="A105" s="185"/>
      <c r="B105" s="185"/>
      <c r="C105" s="197" t="s">
        <v>3886</v>
      </c>
      <c r="D105" s="180">
        <f>SUM(D103:D104)</f>
        <v>316473.38</v>
      </c>
      <c r="E105" s="180">
        <f>SUM(E103:E104)</f>
        <v>0</v>
      </c>
      <c r="F105" s="180">
        <f>SUM(F103:F104)</f>
        <v>316473.38</v>
      </c>
      <c r="G105" s="179"/>
      <c r="H105" s="191"/>
      <c r="I105" s="191"/>
    </row>
    <row r="106" spans="1:9" s="192" customFormat="1" ht="12.75">
      <c r="A106" s="185" t="s">
        <v>1136</v>
      </c>
      <c r="B106" s="185" t="s">
        <v>1531</v>
      </c>
      <c r="C106" s="186" t="s">
        <v>588</v>
      </c>
      <c r="D106" s="187">
        <v>375</v>
      </c>
      <c r="E106" s="188">
        <v>0</v>
      </c>
      <c r="F106" s="189">
        <f>+D106-E106</f>
        <v>375</v>
      </c>
      <c r="G106" s="190" t="s">
        <v>3850</v>
      </c>
      <c r="H106" s="191"/>
      <c r="I106" s="191"/>
    </row>
    <row r="107" spans="1:9" s="192" customFormat="1" ht="12.75">
      <c r="A107" s="185"/>
      <c r="B107" s="185"/>
      <c r="C107" s="197" t="s">
        <v>3886</v>
      </c>
      <c r="D107" s="180">
        <f>SUM(D106)</f>
        <v>375</v>
      </c>
      <c r="E107" s="180">
        <f>SUM(E106)</f>
        <v>0</v>
      </c>
      <c r="F107" s="180">
        <f>SUM(F106)</f>
        <v>375</v>
      </c>
      <c r="G107" s="179"/>
      <c r="H107" s="191"/>
      <c r="I107" s="191"/>
    </row>
    <row r="108" spans="1:9" s="192" customFormat="1" ht="12.75">
      <c r="A108" s="185" t="s">
        <v>1139</v>
      </c>
      <c r="B108" s="185" t="s">
        <v>1536</v>
      </c>
      <c r="C108" s="186" t="s">
        <v>762</v>
      </c>
      <c r="D108" s="187">
        <v>31352.68</v>
      </c>
      <c r="E108" s="188">
        <v>0</v>
      </c>
      <c r="F108" s="189">
        <f aca="true" t="shared" si="1" ref="F108:F117">+D108-E108</f>
        <v>31352.68</v>
      </c>
      <c r="G108" s="190" t="s">
        <v>3824</v>
      </c>
      <c r="H108" s="191"/>
      <c r="I108" s="191"/>
    </row>
    <row r="109" spans="1:9" s="192" customFormat="1" ht="12.75">
      <c r="A109" s="185" t="s">
        <v>1139</v>
      </c>
      <c r="B109" s="185" t="s">
        <v>1541</v>
      </c>
      <c r="C109" s="186" t="s">
        <v>763</v>
      </c>
      <c r="D109" s="193">
        <v>4665.31</v>
      </c>
      <c r="E109" s="222">
        <v>0</v>
      </c>
      <c r="F109" s="194">
        <f t="shared" si="1"/>
        <v>4665.31</v>
      </c>
      <c r="G109" s="190" t="s">
        <v>3824</v>
      </c>
      <c r="H109" s="191"/>
      <c r="I109" s="191"/>
    </row>
    <row r="110" spans="1:9" s="192" customFormat="1" ht="12.75">
      <c r="A110" s="185" t="s">
        <v>1139</v>
      </c>
      <c r="B110" s="185" t="s">
        <v>1393</v>
      </c>
      <c r="C110" s="186" t="s">
        <v>492</v>
      </c>
      <c r="D110" s="193">
        <v>6181.25</v>
      </c>
      <c r="E110" s="222">
        <v>0</v>
      </c>
      <c r="F110" s="194">
        <f t="shared" si="1"/>
        <v>6181.25</v>
      </c>
      <c r="G110" s="190" t="s">
        <v>3824</v>
      </c>
      <c r="H110" s="191"/>
      <c r="I110" s="191"/>
    </row>
    <row r="111" spans="1:9" s="192" customFormat="1" ht="12.75">
      <c r="A111" s="185" t="s">
        <v>1139</v>
      </c>
      <c r="B111" s="185" t="s">
        <v>1433</v>
      </c>
      <c r="C111" s="186" t="s">
        <v>587</v>
      </c>
      <c r="D111" s="193">
        <v>184</v>
      </c>
      <c r="E111" s="222">
        <v>0</v>
      </c>
      <c r="F111" s="194">
        <f t="shared" si="1"/>
        <v>184</v>
      </c>
      <c r="G111" s="190" t="s">
        <v>3850</v>
      </c>
      <c r="H111" s="191"/>
      <c r="I111" s="191"/>
    </row>
    <row r="112" spans="1:9" s="192" customFormat="1" ht="12.75">
      <c r="A112" s="185" t="s">
        <v>1139</v>
      </c>
      <c r="B112" s="185" t="s">
        <v>1448</v>
      </c>
      <c r="C112" s="186" t="s">
        <v>1583</v>
      </c>
      <c r="D112" s="193">
        <v>13800</v>
      </c>
      <c r="E112" s="222">
        <v>0</v>
      </c>
      <c r="F112" s="194">
        <f t="shared" si="1"/>
        <v>13800</v>
      </c>
      <c r="G112" s="190" t="s">
        <v>3824</v>
      </c>
      <c r="H112" s="191"/>
      <c r="I112" s="191"/>
    </row>
    <row r="113" spans="1:9" s="192" customFormat="1" ht="12.75">
      <c r="A113" s="185" t="s">
        <v>1139</v>
      </c>
      <c r="B113" s="185" t="s">
        <v>1450</v>
      </c>
      <c r="C113" s="186" t="s">
        <v>764</v>
      </c>
      <c r="D113" s="193">
        <v>3300</v>
      </c>
      <c r="E113" s="222">
        <v>0</v>
      </c>
      <c r="F113" s="194">
        <f t="shared" si="1"/>
        <v>3300</v>
      </c>
      <c r="G113" s="190" t="s">
        <v>3824</v>
      </c>
      <c r="H113" s="191"/>
      <c r="I113" s="191"/>
    </row>
    <row r="114" spans="1:9" s="192" customFormat="1" ht="12.75">
      <c r="A114" s="185" t="s">
        <v>1139</v>
      </c>
      <c r="B114" s="185" t="s">
        <v>1452</v>
      </c>
      <c r="C114" s="186" t="s">
        <v>765</v>
      </c>
      <c r="D114" s="193">
        <v>3450</v>
      </c>
      <c r="E114" s="222">
        <v>0</v>
      </c>
      <c r="F114" s="194">
        <f t="shared" si="1"/>
        <v>3450</v>
      </c>
      <c r="G114" s="190" t="s">
        <v>3824</v>
      </c>
      <c r="H114" s="191"/>
      <c r="I114" s="191"/>
    </row>
    <row r="115" spans="1:9" s="192" customFormat="1" ht="12.75">
      <c r="A115" s="185" t="s">
        <v>1139</v>
      </c>
      <c r="B115" s="185" t="s">
        <v>1475</v>
      </c>
      <c r="C115" s="186" t="s">
        <v>493</v>
      </c>
      <c r="D115" s="193">
        <v>35437.5</v>
      </c>
      <c r="E115" s="222">
        <v>0</v>
      </c>
      <c r="F115" s="194">
        <f t="shared" si="1"/>
        <v>35437.5</v>
      </c>
      <c r="G115" s="190" t="s">
        <v>3824</v>
      </c>
      <c r="H115" s="191"/>
      <c r="I115" s="191"/>
    </row>
    <row r="116" spans="1:9" s="192" customFormat="1" ht="12.75">
      <c r="A116" s="185" t="s">
        <v>1139</v>
      </c>
      <c r="B116" s="185" t="s">
        <v>1502</v>
      </c>
      <c r="C116" s="186" t="s">
        <v>586</v>
      </c>
      <c r="D116" s="193">
        <v>143.5</v>
      </c>
      <c r="E116" s="222">
        <v>0</v>
      </c>
      <c r="F116" s="194">
        <f t="shared" si="1"/>
        <v>143.5</v>
      </c>
      <c r="G116" s="190" t="s">
        <v>3850</v>
      </c>
      <c r="H116" s="191"/>
      <c r="I116" s="191"/>
    </row>
    <row r="117" spans="1:9" s="192" customFormat="1" ht="12.75">
      <c r="A117" s="185" t="s">
        <v>1139</v>
      </c>
      <c r="B117" s="185" t="s">
        <v>1589</v>
      </c>
      <c r="C117" s="186" t="s">
        <v>766</v>
      </c>
      <c r="D117" s="193">
        <v>12961.65</v>
      </c>
      <c r="E117" s="222">
        <v>0</v>
      </c>
      <c r="F117" s="194">
        <f t="shared" si="1"/>
        <v>12961.65</v>
      </c>
      <c r="G117" s="190" t="s">
        <v>3824</v>
      </c>
      <c r="H117" s="191"/>
      <c r="I117" s="191"/>
    </row>
    <row r="118" spans="1:9" s="192" customFormat="1" ht="12.75">
      <c r="A118" s="185"/>
      <c r="B118" s="185"/>
      <c r="C118" s="197" t="s">
        <v>3886</v>
      </c>
      <c r="D118" s="180">
        <f>SUM(D108:D117)</f>
        <v>111475.88999999998</v>
      </c>
      <c r="E118" s="180">
        <f>SUM(E108:E117)</f>
        <v>0</v>
      </c>
      <c r="F118" s="180">
        <f>SUM(F108:F117)</f>
        <v>111475.88999999998</v>
      </c>
      <c r="G118" s="179"/>
      <c r="H118" s="191"/>
      <c r="I118" s="191"/>
    </row>
    <row r="119" spans="1:9" s="192" customFormat="1" ht="12.75">
      <c r="A119" s="185" t="s">
        <v>1152</v>
      </c>
      <c r="B119" s="185" t="s">
        <v>1541</v>
      </c>
      <c r="C119" s="186" t="s">
        <v>630</v>
      </c>
      <c r="D119" s="187">
        <v>1418</v>
      </c>
      <c r="E119" s="188">
        <v>0</v>
      </c>
      <c r="F119" s="189">
        <f t="shared" si="0"/>
        <v>1418</v>
      </c>
      <c r="G119" s="190" t="s">
        <v>3824</v>
      </c>
      <c r="H119" s="191"/>
      <c r="I119" s="191"/>
    </row>
    <row r="120" spans="1:9" s="192" customFormat="1" ht="12.75">
      <c r="A120" s="185" t="s">
        <v>1152</v>
      </c>
      <c r="B120" s="185" t="s">
        <v>1393</v>
      </c>
      <c r="C120" s="186" t="s">
        <v>1597</v>
      </c>
      <c r="D120" s="193">
        <v>26.45</v>
      </c>
      <c r="E120" s="222">
        <v>0</v>
      </c>
      <c r="F120" s="194">
        <f t="shared" si="0"/>
        <v>26.45</v>
      </c>
      <c r="G120" s="190" t="s">
        <v>3850</v>
      </c>
      <c r="H120" s="191"/>
      <c r="I120" s="191"/>
    </row>
    <row r="121" spans="1:9" s="192" customFormat="1" ht="12.75">
      <c r="A121" s="185" t="s">
        <v>1152</v>
      </c>
      <c r="B121" s="185" t="s">
        <v>1441</v>
      </c>
      <c r="C121" s="186" t="s">
        <v>631</v>
      </c>
      <c r="D121" s="193">
        <v>1053.02</v>
      </c>
      <c r="E121" s="222">
        <v>0</v>
      </c>
      <c r="F121" s="194">
        <f t="shared" si="0"/>
        <v>1053.02</v>
      </c>
      <c r="G121" s="190" t="s">
        <v>3824</v>
      </c>
      <c r="H121" s="191"/>
      <c r="I121" s="191"/>
    </row>
    <row r="122" spans="1:9" s="192" customFormat="1" ht="12.75">
      <c r="A122" s="185" t="s">
        <v>1152</v>
      </c>
      <c r="B122" s="185" t="s">
        <v>1356</v>
      </c>
      <c r="C122" s="186" t="s">
        <v>632</v>
      </c>
      <c r="D122" s="193">
        <v>22107.08</v>
      </c>
      <c r="E122" s="222">
        <v>0</v>
      </c>
      <c r="F122" s="194">
        <f t="shared" si="0"/>
        <v>22107.08</v>
      </c>
      <c r="G122" s="190" t="s">
        <v>3824</v>
      </c>
      <c r="H122" s="191"/>
      <c r="I122" s="191"/>
    </row>
    <row r="123" spans="1:9" s="192" customFormat="1" ht="12.75">
      <c r="A123" s="185" t="s">
        <v>1152</v>
      </c>
      <c r="B123" s="185" t="s">
        <v>1391</v>
      </c>
      <c r="C123" s="186" t="s">
        <v>633</v>
      </c>
      <c r="D123" s="193">
        <v>277620</v>
      </c>
      <c r="E123" s="222">
        <v>0</v>
      </c>
      <c r="F123" s="194">
        <f t="shared" si="0"/>
        <v>277620</v>
      </c>
      <c r="G123" s="190" t="s">
        <v>3824</v>
      </c>
      <c r="H123" s="191"/>
      <c r="I123" s="191"/>
    </row>
    <row r="124" spans="1:9" s="192" customFormat="1" ht="12.75">
      <c r="A124" s="185" t="s">
        <v>1152</v>
      </c>
      <c r="B124" s="185" t="s">
        <v>1598</v>
      </c>
      <c r="C124" s="186" t="s">
        <v>1599</v>
      </c>
      <c r="D124" s="193">
        <v>110000</v>
      </c>
      <c r="E124" s="222">
        <v>0</v>
      </c>
      <c r="F124" s="194">
        <f aca="true" t="shared" si="2" ref="F124:F207">+D124-E124</f>
        <v>110000</v>
      </c>
      <c r="G124" s="190" t="s">
        <v>3824</v>
      </c>
      <c r="H124" s="191"/>
      <c r="I124" s="191"/>
    </row>
    <row r="125" spans="1:9" s="192" customFormat="1" ht="12.75">
      <c r="A125" s="185" t="s">
        <v>1152</v>
      </c>
      <c r="B125" s="185" t="s">
        <v>1448</v>
      </c>
      <c r="C125" s="186" t="s">
        <v>634</v>
      </c>
      <c r="D125" s="193">
        <v>87453.52</v>
      </c>
      <c r="E125" s="198">
        <v>28000</v>
      </c>
      <c r="F125" s="194">
        <f t="shared" si="2"/>
        <v>59453.520000000004</v>
      </c>
      <c r="G125" s="190" t="s">
        <v>837</v>
      </c>
      <c r="H125" s="191"/>
      <c r="I125" s="191"/>
    </row>
    <row r="126" spans="1:9" s="192" customFormat="1" ht="12.75">
      <c r="A126" s="185"/>
      <c r="B126" s="185"/>
      <c r="C126" s="197" t="s">
        <v>3886</v>
      </c>
      <c r="D126" s="180">
        <f>SUM(D119:D125)</f>
        <v>499678.07</v>
      </c>
      <c r="E126" s="180">
        <f>SUM(E119:E125)</f>
        <v>28000</v>
      </c>
      <c r="F126" s="180">
        <f>SUM(F119:F125)</f>
        <v>471678.07</v>
      </c>
      <c r="G126" s="179"/>
      <c r="H126" s="191"/>
      <c r="I126" s="191"/>
    </row>
    <row r="127" spans="1:9" s="192" customFormat="1" ht="12.75">
      <c r="A127" s="185"/>
      <c r="B127" s="185"/>
      <c r="C127" s="211" t="s">
        <v>3843</v>
      </c>
      <c r="D127" s="180">
        <f>SUM(D126,D118,D107,D105,D102,D99,D95,D93,D87,D84,D79,D74,D72)</f>
        <v>11199949.309999997</v>
      </c>
      <c r="E127" s="180">
        <f>SUM(E126,E118,E107,E105,E102,E99,E95,E93,E87,E84,E79,E74,E72)</f>
        <v>37023.29</v>
      </c>
      <c r="F127" s="180">
        <f>SUM(F126,F118,F107,F105,F102,F99,F95,F93,F87,F84,F79,F74,F72)</f>
        <v>11162926.019999998</v>
      </c>
      <c r="G127" s="179"/>
      <c r="H127" s="191"/>
      <c r="I127" s="191"/>
    </row>
    <row r="128" spans="1:9" s="192" customFormat="1" ht="12.75">
      <c r="A128" s="185" t="s">
        <v>1206</v>
      </c>
      <c r="B128" s="185" t="s">
        <v>1605</v>
      </c>
      <c r="C128" s="186" t="s">
        <v>635</v>
      </c>
      <c r="D128" s="187">
        <v>27945</v>
      </c>
      <c r="E128" s="188">
        <v>0</v>
      </c>
      <c r="F128" s="189">
        <f t="shared" si="2"/>
        <v>27945</v>
      </c>
      <c r="G128" s="190" t="s">
        <v>3824</v>
      </c>
      <c r="I128" s="191"/>
    </row>
    <row r="129" spans="1:9" s="192" customFormat="1" ht="12.75">
      <c r="A129" s="185" t="s">
        <v>1206</v>
      </c>
      <c r="B129" s="185" t="s">
        <v>1607</v>
      </c>
      <c r="C129" s="186" t="s">
        <v>1608</v>
      </c>
      <c r="D129" s="193">
        <v>10307.77</v>
      </c>
      <c r="E129" s="222">
        <v>0</v>
      </c>
      <c r="F129" s="194">
        <f t="shared" si="2"/>
        <v>10307.77</v>
      </c>
      <c r="G129" s="190" t="s">
        <v>440</v>
      </c>
      <c r="H129" s="191"/>
      <c r="I129" s="191"/>
    </row>
    <row r="130" spans="1:9" s="192" customFormat="1" ht="12.75">
      <c r="A130" s="185" t="s">
        <v>1206</v>
      </c>
      <c r="B130" s="185" t="s">
        <v>1609</v>
      </c>
      <c r="C130" s="186" t="s">
        <v>585</v>
      </c>
      <c r="D130" s="193">
        <v>4.91</v>
      </c>
      <c r="E130" s="222">
        <v>0</v>
      </c>
      <c r="F130" s="194">
        <f t="shared" si="2"/>
        <v>4.91</v>
      </c>
      <c r="G130" s="190" t="s">
        <v>3850</v>
      </c>
      <c r="H130" s="191"/>
      <c r="I130" s="191"/>
    </row>
    <row r="131" spans="1:9" s="192" customFormat="1" ht="12.75">
      <c r="A131" s="185" t="s">
        <v>1206</v>
      </c>
      <c r="B131" s="185" t="s">
        <v>1611</v>
      </c>
      <c r="C131" s="186" t="s">
        <v>636</v>
      </c>
      <c r="D131" s="193">
        <v>71984.25</v>
      </c>
      <c r="E131" s="222">
        <v>0</v>
      </c>
      <c r="F131" s="194">
        <f t="shared" si="2"/>
        <v>71984.25</v>
      </c>
      <c r="G131" s="190" t="s">
        <v>3824</v>
      </c>
      <c r="H131" s="191"/>
      <c r="I131" s="191"/>
    </row>
    <row r="132" spans="1:9" s="192" customFormat="1" ht="12.75">
      <c r="A132" s="185" t="s">
        <v>1206</v>
      </c>
      <c r="B132" s="185" t="s">
        <v>1616</v>
      </c>
      <c r="C132" s="186" t="s">
        <v>584</v>
      </c>
      <c r="D132" s="193">
        <v>229.99</v>
      </c>
      <c r="E132" s="222">
        <v>0</v>
      </c>
      <c r="F132" s="194">
        <f t="shared" si="2"/>
        <v>229.99</v>
      </c>
      <c r="G132" s="190" t="s">
        <v>3850</v>
      </c>
      <c r="H132" s="191"/>
      <c r="I132" s="191"/>
    </row>
    <row r="133" spans="1:9" s="192" customFormat="1" ht="12.75">
      <c r="A133" s="185" t="s">
        <v>1206</v>
      </c>
      <c r="B133" s="185" t="s">
        <v>1620</v>
      </c>
      <c r="C133" s="186" t="s">
        <v>637</v>
      </c>
      <c r="D133" s="193">
        <v>6829.16</v>
      </c>
      <c r="E133" s="222">
        <v>0</v>
      </c>
      <c r="F133" s="194">
        <f t="shared" si="2"/>
        <v>6829.16</v>
      </c>
      <c r="G133" s="190" t="s">
        <v>3824</v>
      </c>
      <c r="H133" s="191"/>
      <c r="I133" s="191"/>
    </row>
    <row r="134" spans="1:9" s="192" customFormat="1" ht="12.75">
      <c r="A134" s="185" t="s">
        <v>1206</v>
      </c>
      <c r="B134" s="185" t="s">
        <v>1627</v>
      </c>
      <c r="C134" s="186" t="s">
        <v>1628</v>
      </c>
      <c r="D134" s="193">
        <v>13196.25</v>
      </c>
      <c r="E134" s="222">
        <v>0</v>
      </c>
      <c r="F134" s="194">
        <f t="shared" si="2"/>
        <v>13196.25</v>
      </c>
      <c r="G134" s="190" t="s">
        <v>3824</v>
      </c>
      <c r="H134" s="191"/>
      <c r="I134" s="191"/>
    </row>
    <row r="135" spans="1:9" s="192" customFormat="1" ht="12.75">
      <c r="A135" s="185" t="s">
        <v>1206</v>
      </c>
      <c r="B135" s="185" t="s">
        <v>583</v>
      </c>
      <c r="C135" s="186" t="s">
        <v>582</v>
      </c>
      <c r="D135" s="193">
        <v>1.63</v>
      </c>
      <c r="E135" s="222">
        <v>0</v>
      </c>
      <c r="F135" s="194">
        <f t="shared" si="2"/>
        <v>1.63</v>
      </c>
      <c r="G135" s="190" t="s">
        <v>3850</v>
      </c>
      <c r="H135" s="191"/>
      <c r="I135" s="191"/>
    </row>
    <row r="136" spans="1:9" s="192" customFormat="1" ht="12.75">
      <c r="A136" s="185" t="s">
        <v>1206</v>
      </c>
      <c r="B136" s="185" t="s">
        <v>1635</v>
      </c>
      <c r="C136" s="186" t="s">
        <v>638</v>
      </c>
      <c r="D136" s="193">
        <v>33002.7</v>
      </c>
      <c r="E136" s="222">
        <v>0</v>
      </c>
      <c r="F136" s="194">
        <f t="shared" si="2"/>
        <v>33002.7</v>
      </c>
      <c r="G136" s="190" t="s">
        <v>3824</v>
      </c>
      <c r="H136" s="191"/>
      <c r="I136" s="191"/>
    </row>
    <row r="137" spans="1:9" s="192" customFormat="1" ht="12.75">
      <c r="A137" s="185" t="s">
        <v>1206</v>
      </c>
      <c r="B137" s="185" t="s">
        <v>1637</v>
      </c>
      <c r="C137" s="186" t="s">
        <v>1638</v>
      </c>
      <c r="D137" s="193">
        <v>16663.5</v>
      </c>
      <c r="E137" s="222">
        <v>0</v>
      </c>
      <c r="F137" s="194">
        <f t="shared" si="2"/>
        <v>16663.5</v>
      </c>
      <c r="G137" s="190" t="s">
        <v>3824</v>
      </c>
      <c r="H137" s="191"/>
      <c r="I137" s="191"/>
    </row>
    <row r="138" spans="1:9" s="192" customFormat="1" ht="12.75">
      <c r="A138" s="185" t="s">
        <v>1206</v>
      </c>
      <c r="B138" s="185" t="s">
        <v>1639</v>
      </c>
      <c r="C138" s="186" t="s">
        <v>1640</v>
      </c>
      <c r="D138" s="193">
        <v>23000</v>
      </c>
      <c r="E138" s="222">
        <v>0</v>
      </c>
      <c r="F138" s="194">
        <f t="shared" si="2"/>
        <v>23000</v>
      </c>
      <c r="G138" s="190" t="s">
        <v>3824</v>
      </c>
      <c r="H138" s="191"/>
      <c r="I138" s="191"/>
    </row>
    <row r="139" spans="1:9" s="192" customFormat="1" ht="12.75">
      <c r="A139" s="185" t="s">
        <v>1206</v>
      </c>
      <c r="B139" s="185" t="s">
        <v>1641</v>
      </c>
      <c r="C139" s="186" t="s">
        <v>1642</v>
      </c>
      <c r="D139" s="193">
        <v>13280.110000001267</v>
      </c>
      <c r="E139" s="222">
        <v>0</v>
      </c>
      <c r="F139" s="194">
        <f t="shared" si="2"/>
        <v>13280.110000001267</v>
      </c>
      <c r="G139" s="190" t="s">
        <v>440</v>
      </c>
      <c r="H139" s="191"/>
      <c r="I139" s="191"/>
    </row>
    <row r="140" spans="1:9" s="192" customFormat="1" ht="12.75">
      <c r="A140" s="185" t="s">
        <v>1206</v>
      </c>
      <c r="B140" s="185" t="s">
        <v>1645</v>
      </c>
      <c r="C140" s="186" t="s">
        <v>639</v>
      </c>
      <c r="D140" s="193">
        <v>11500</v>
      </c>
      <c r="E140" s="222">
        <v>0</v>
      </c>
      <c r="F140" s="194">
        <f t="shared" si="2"/>
        <v>11500</v>
      </c>
      <c r="G140" s="190" t="s">
        <v>3824</v>
      </c>
      <c r="H140" s="191"/>
      <c r="I140" s="191"/>
    </row>
    <row r="141" spans="1:9" s="192" customFormat="1" ht="12.75">
      <c r="A141" s="185" t="s">
        <v>1206</v>
      </c>
      <c r="B141" s="185" t="s">
        <v>1649</v>
      </c>
      <c r="C141" s="186" t="s">
        <v>581</v>
      </c>
      <c r="D141" s="193">
        <v>7.56</v>
      </c>
      <c r="E141" s="222">
        <v>0</v>
      </c>
      <c r="F141" s="194">
        <f t="shared" si="2"/>
        <v>7.56</v>
      </c>
      <c r="G141" s="190" t="s">
        <v>3850</v>
      </c>
      <c r="H141" s="191"/>
      <c r="I141" s="191"/>
    </row>
    <row r="142" spans="1:9" s="192" customFormat="1" ht="12.75">
      <c r="A142" s="185" t="s">
        <v>1206</v>
      </c>
      <c r="B142" s="185" t="s">
        <v>1651</v>
      </c>
      <c r="C142" s="186" t="s">
        <v>640</v>
      </c>
      <c r="D142" s="193">
        <v>241663.13</v>
      </c>
      <c r="E142" s="222">
        <v>0</v>
      </c>
      <c r="F142" s="194">
        <f t="shared" si="2"/>
        <v>241663.13</v>
      </c>
      <c r="G142" s="190" t="s">
        <v>3824</v>
      </c>
      <c r="H142" s="191"/>
      <c r="I142" s="191"/>
    </row>
    <row r="143" spans="1:9" s="192" customFormat="1" ht="12.75">
      <c r="A143" s="185" t="s">
        <v>1206</v>
      </c>
      <c r="B143" s="185" t="s">
        <v>1655</v>
      </c>
      <c r="C143" s="186" t="s">
        <v>580</v>
      </c>
      <c r="D143" s="193">
        <v>39.74</v>
      </c>
      <c r="E143" s="222">
        <v>0</v>
      </c>
      <c r="F143" s="194">
        <f t="shared" si="2"/>
        <v>39.74</v>
      </c>
      <c r="G143" s="190" t="s">
        <v>3850</v>
      </c>
      <c r="H143" s="191"/>
      <c r="I143" s="191"/>
    </row>
    <row r="144" spans="1:9" s="192" customFormat="1" ht="12.75">
      <c r="A144" s="185" t="s">
        <v>1206</v>
      </c>
      <c r="B144" s="185" t="s">
        <v>1657</v>
      </c>
      <c r="C144" s="186" t="s">
        <v>641</v>
      </c>
      <c r="D144" s="193">
        <v>12535</v>
      </c>
      <c r="E144" s="222">
        <v>0</v>
      </c>
      <c r="F144" s="194">
        <f t="shared" si="2"/>
        <v>12535</v>
      </c>
      <c r="G144" s="190" t="s">
        <v>3824</v>
      </c>
      <c r="H144" s="191"/>
      <c r="I144" s="191"/>
    </row>
    <row r="145" spans="1:9" s="192" customFormat="1" ht="12.75">
      <c r="A145" s="185" t="s">
        <v>1206</v>
      </c>
      <c r="B145" s="185" t="s">
        <v>1659</v>
      </c>
      <c r="C145" s="186" t="s">
        <v>1660</v>
      </c>
      <c r="D145" s="193">
        <v>36685</v>
      </c>
      <c r="E145" s="222">
        <v>0</v>
      </c>
      <c r="F145" s="194">
        <f t="shared" si="2"/>
        <v>36685</v>
      </c>
      <c r="G145" s="190" t="s">
        <v>3824</v>
      </c>
      <c r="H145" s="191"/>
      <c r="I145" s="191"/>
    </row>
    <row r="146" spans="1:9" s="192" customFormat="1" ht="12.75">
      <c r="A146" s="185" t="s">
        <v>1206</v>
      </c>
      <c r="B146" s="185" t="s">
        <v>1663</v>
      </c>
      <c r="C146" s="186" t="s">
        <v>642</v>
      </c>
      <c r="D146" s="193">
        <v>79070</v>
      </c>
      <c r="E146" s="222">
        <v>0</v>
      </c>
      <c r="F146" s="194">
        <f t="shared" si="2"/>
        <v>79070</v>
      </c>
      <c r="G146" s="190" t="s">
        <v>3824</v>
      </c>
      <c r="H146" s="191"/>
      <c r="I146" s="191"/>
    </row>
    <row r="147" spans="1:9" s="192" customFormat="1" ht="12.75">
      <c r="A147" s="185" t="s">
        <v>1206</v>
      </c>
      <c r="B147" s="185" t="s">
        <v>1667</v>
      </c>
      <c r="C147" s="186" t="s">
        <v>1668</v>
      </c>
      <c r="D147" s="193">
        <v>8280</v>
      </c>
      <c r="E147" s="222">
        <v>0</v>
      </c>
      <c r="F147" s="194">
        <f t="shared" si="2"/>
        <v>8280</v>
      </c>
      <c r="G147" s="190" t="s">
        <v>3824</v>
      </c>
      <c r="H147" s="191"/>
      <c r="I147" s="191"/>
    </row>
    <row r="148" spans="1:9" s="192" customFormat="1" ht="12.75">
      <c r="A148" s="185" t="s">
        <v>1206</v>
      </c>
      <c r="B148" s="185" t="s">
        <v>1669</v>
      </c>
      <c r="C148" s="186" t="s">
        <v>494</v>
      </c>
      <c r="D148" s="193">
        <v>60500</v>
      </c>
      <c r="E148" s="222">
        <v>0</v>
      </c>
      <c r="F148" s="194">
        <f t="shared" si="2"/>
        <v>60500</v>
      </c>
      <c r="G148" s="190" t="s">
        <v>3824</v>
      </c>
      <c r="H148" s="191"/>
      <c r="I148" s="191"/>
    </row>
    <row r="149" spans="1:9" s="192" customFormat="1" ht="12.75">
      <c r="A149" s="185" t="s">
        <v>1206</v>
      </c>
      <c r="B149" s="185" t="s">
        <v>1633</v>
      </c>
      <c r="C149" s="186" t="s">
        <v>1634</v>
      </c>
      <c r="D149" s="193">
        <v>1498.5</v>
      </c>
      <c r="E149" s="222">
        <v>0</v>
      </c>
      <c r="F149" s="194">
        <f t="shared" si="2"/>
        <v>1498.5</v>
      </c>
      <c r="G149" s="190" t="s">
        <v>3824</v>
      </c>
      <c r="H149" s="191"/>
      <c r="I149" s="191"/>
    </row>
    <row r="150" spans="1:9" s="192" customFormat="1" ht="12.75">
      <c r="A150" s="185" t="s">
        <v>1206</v>
      </c>
      <c r="B150" s="185" t="s">
        <v>1643</v>
      </c>
      <c r="C150" s="186" t="s">
        <v>643</v>
      </c>
      <c r="D150" s="193">
        <v>3277.5</v>
      </c>
      <c r="E150" s="222">
        <v>0</v>
      </c>
      <c r="F150" s="194">
        <f t="shared" si="2"/>
        <v>3277.5</v>
      </c>
      <c r="G150" s="190" t="s">
        <v>3824</v>
      </c>
      <c r="H150" s="191"/>
      <c r="I150" s="191"/>
    </row>
    <row r="151" spans="1:9" s="192" customFormat="1" ht="12.75">
      <c r="A151" s="185" t="s">
        <v>1206</v>
      </c>
      <c r="B151" s="185" t="s">
        <v>1647</v>
      </c>
      <c r="C151" s="186" t="s">
        <v>1648</v>
      </c>
      <c r="D151" s="193">
        <v>580</v>
      </c>
      <c r="E151" s="222">
        <v>0</v>
      </c>
      <c r="F151" s="194">
        <f t="shared" si="2"/>
        <v>580</v>
      </c>
      <c r="G151" s="190" t="s">
        <v>3824</v>
      </c>
      <c r="H151" s="191"/>
      <c r="I151" s="191"/>
    </row>
    <row r="152" spans="1:9" s="192" customFormat="1" ht="12.75">
      <c r="A152" s="185" t="s">
        <v>1206</v>
      </c>
      <c r="B152" s="185" t="s">
        <v>1653</v>
      </c>
      <c r="C152" s="186" t="s">
        <v>1654</v>
      </c>
      <c r="D152" s="193">
        <v>2300</v>
      </c>
      <c r="E152" s="222">
        <v>0</v>
      </c>
      <c r="F152" s="194">
        <f t="shared" si="2"/>
        <v>2300</v>
      </c>
      <c r="G152" s="190" t="s">
        <v>3824</v>
      </c>
      <c r="H152" s="191"/>
      <c r="I152" s="191"/>
    </row>
    <row r="153" spans="1:9" s="192" customFormat="1" ht="12.75">
      <c r="A153" s="185" t="s">
        <v>1206</v>
      </c>
      <c r="B153" s="185" t="s">
        <v>1665</v>
      </c>
      <c r="C153" s="186" t="s">
        <v>644</v>
      </c>
      <c r="D153" s="193">
        <v>2300</v>
      </c>
      <c r="E153" s="222">
        <v>0</v>
      </c>
      <c r="F153" s="194">
        <f t="shared" si="2"/>
        <v>2300</v>
      </c>
      <c r="G153" s="190" t="s">
        <v>3824</v>
      </c>
      <c r="H153" s="191"/>
      <c r="I153" s="191"/>
    </row>
    <row r="154" spans="1:9" s="192" customFormat="1" ht="12.75">
      <c r="A154" s="185" t="s">
        <v>1206</v>
      </c>
      <c r="B154" s="185" t="s">
        <v>1671</v>
      </c>
      <c r="C154" s="186" t="s">
        <v>579</v>
      </c>
      <c r="D154" s="193">
        <v>290</v>
      </c>
      <c r="E154" s="222">
        <v>0</v>
      </c>
      <c r="F154" s="194">
        <f t="shared" si="2"/>
        <v>290</v>
      </c>
      <c r="G154" s="190" t="s">
        <v>3850</v>
      </c>
      <c r="H154" s="191"/>
      <c r="I154" s="191"/>
    </row>
    <row r="155" spans="1:9" s="192" customFormat="1" ht="12.75">
      <c r="A155" s="185"/>
      <c r="B155" s="185"/>
      <c r="C155" s="197" t="s">
        <v>3886</v>
      </c>
      <c r="D155" s="180">
        <f>SUM(D128:D154)</f>
        <v>676971.7000000014</v>
      </c>
      <c r="E155" s="180">
        <f>SUM(E128:E154)</f>
        <v>0</v>
      </c>
      <c r="F155" s="180">
        <f>SUM(F128:F154)</f>
        <v>676971.7000000014</v>
      </c>
      <c r="G155" s="179"/>
      <c r="H155" s="191"/>
      <c r="I155" s="191"/>
    </row>
    <row r="156" spans="1:9" s="192" customFormat="1" ht="12.75">
      <c r="A156" s="185" t="s">
        <v>767</v>
      </c>
      <c r="B156" s="185" t="s">
        <v>1675</v>
      </c>
      <c r="C156" s="186" t="s">
        <v>768</v>
      </c>
      <c r="D156" s="187">
        <v>6427.95</v>
      </c>
      <c r="E156" s="188">
        <v>0</v>
      </c>
      <c r="F156" s="189">
        <f>+D156-E156</f>
        <v>6427.95</v>
      </c>
      <c r="G156" s="190" t="s">
        <v>3824</v>
      </c>
      <c r="H156" s="191"/>
      <c r="I156" s="191"/>
    </row>
    <row r="157" spans="1:9" s="192" customFormat="1" ht="12.75">
      <c r="A157" s="185"/>
      <c r="B157" s="185"/>
      <c r="C157" s="197" t="s">
        <v>3886</v>
      </c>
      <c r="D157" s="180">
        <f>SUM(D156)</f>
        <v>6427.95</v>
      </c>
      <c r="E157" s="180">
        <f>SUM(E156)</f>
        <v>0</v>
      </c>
      <c r="F157" s="180">
        <f>SUM(F156)</f>
        <v>6427.95</v>
      </c>
      <c r="G157" s="179"/>
      <c r="H157" s="191"/>
      <c r="I157" s="191"/>
    </row>
    <row r="158" spans="1:9" s="192" customFormat="1" ht="12.75">
      <c r="A158" s="185" t="s">
        <v>1126</v>
      </c>
      <c r="B158" s="185" t="s">
        <v>1641</v>
      </c>
      <c r="C158" s="186" t="s">
        <v>1677</v>
      </c>
      <c r="D158" s="187">
        <v>82624.72</v>
      </c>
      <c r="E158" s="188">
        <v>0</v>
      </c>
      <c r="F158" s="189">
        <f>+D158-E158</f>
        <v>82624.72</v>
      </c>
      <c r="G158" s="190" t="s">
        <v>3824</v>
      </c>
      <c r="H158" s="191"/>
      <c r="I158" s="191"/>
    </row>
    <row r="159" spans="1:9" s="192" customFormat="1" ht="12.75">
      <c r="A159" s="185"/>
      <c r="B159" s="185"/>
      <c r="C159" s="197" t="s">
        <v>3886</v>
      </c>
      <c r="D159" s="180">
        <f>SUM(D158)</f>
        <v>82624.72</v>
      </c>
      <c r="E159" s="180">
        <f>SUM(E158)</f>
        <v>0</v>
      </c>
      <c r="F159" s="180">
        <f>SUM(F158)</f>
        <v>82624.72</v>
      </c>
      <c r="G159" s="179"/>
      <c r="H159" s="191"/>
      <c r="I159" s="191"/>
    </row>
    <row r="160" spans="1:9" s="192" customFormat="1" ht="12.75">
      <c r="A160" s="185" t="s">
        <v>1146</v>
      </c>
      <c r="B160" s="185" t="s">
        <v>1605</v>
      </c>
      <c r="C160" s="186" t="s">
        <v>578</v>
      </c>
      <c r="D160" s="187">
        <v>17.5</v>
      </c>
      <c r="E160" s="188">
        <v>0</v>
      </c>
      <c r="F160" s="189">
        <f>+D160-E160</f>
        <v>17.5</v>
      </c>
      <c r="G160" s="190" t="s">
        <v>3850</v>
      </c>
      <c r="H160" s="191"/>
      <c r="I160" s="191"/>
    </row>
    <row r="161" spans="1:9" s="192" customFormat="1" ht="12.75">
      <c r="A161" s="185"/>
      <c r="B161" s="185"/>
      <c r="C161" s="197" t="s">
        <v>3886</v>
      </c>
      <c r="D161" s="180">
        <f>SUM(D160)</f>
        <v>17.5</v>
      </c>
      <c r="E161" s="180">
        <f>SUM(E160)</f>
        <v>0</v>
      </c>
      <c r="F161" s="180">
        <f>SUM(F160)</f>
        <v>17.5</v>
      </c>
      <c r="G161" s="179"/>
      <c r="H161" s="191"/>
      <c r="I161" s="191"/>
    </row>
    <row r="162" spans="1:9" s="192" customFormat="1" ht="12.75">
      <c r="A162" s="185" t="s">
        <v>1131</v>
      </c>
      <c r="B162" s="185" t="s">
        <v>1618</v>
      </c>
      <c r="C162" s="186" t="s">
        <v>769</v>
      </c>
      <c r="D162" s="187">
        <v>500</v>
      </c>
      <c r="E162" s="188">
        <v>500</v>
      </c>
      <c r="F162" s="189">
        <f>+D162-E162</f>
        <v>0</v>
      </c>
      <c r="G162" s="190" t="s">
        <v>3825</v>
      </c>
      <c r="H162" s="191"/>
      <c r="I162" s="191"/>
    </row>
    <row r="163" spans="1:9" s="192" customFormat="1" ht="12.75">
      <c r="A163" s="185"/>
      <c r="B163" s="185"/>
      <c r="C163" s="197" t="s">
        <v>3886</v>
      </c>
      <c r="D163" s="180">
        <f>SUM(D162)</f>
        <v>500</v>
      </c>
      <c r="E163" s="180">
        <f>SUM(E162)</f>
        <v>500</v>
      </c>
      <c r="F163" s="180">
        <f>SUM(F162)</f>
        <v>0</v>
      </c>
      <c r="G163" s="179"/>
      <c r="H163" s="191"/>
      <c r="I163" s="191"/>
    </row>
    <row r="164" spans="1:9" s="192" customFormat="1" ht="12.75">
      <c r="A164" s="185" t="s">
        <v>1151</v>
      </c>
      <c r="B164" s="185" t="s">
        <v>1611</v>
      </c>
      <c r="C164" s="186" t="s">
        <v>577</v>
      </c>
      <c r="D164" s="187">
        <v>86493.5</v>
      </c>
      <c r="E164" s="188">
        <v>0</v>
      </c>
      <c r="F164" s="189">
        <f>+D164-E164</f>
        <v>86493.5</v>
      </c>
      <c r="G164" s="190" t="s">
        <v>3849</v>
      </c>
      <c r="H164" s="191"/>
      <c r="I164" s="191"/>
    </row>
    <row r="165" spans="1:9" s="192" customFormat="1" ht="12.75">
      <c r="A165" s="185"/>
      <c r="B165" s="185"/>
      <c r="C165" s="197" t="s">
        <v>3886</v>
      </c>
      <c r="D165" s="180">
        <f>SUM(D164)</f>
        <v>86493.5</v>
      </c>
      <c r="E165" s="180">
        <f>SUM(E164)</f>
        <v>0</v>
      </c>
      <c r="F165" s="180">
        <f>SUM(F164)</f>
        <v>86493.5</v>
      </c>
      <c r="G165" s="179"/>
      <c r="H165" s="191"/>
      <c r="I165" s="191"/>
    </row>
    <row r="166" spans="1:9" s="192" customFormat="1" ht="12.75">
      <c r="A166" s="185" t="s">
        <v>1138</v>
      </c>
      <c r="B166" s="185" t="s">
        <v>1641</v>
      </c>
      <c r="C166" s="186" t="s">
        <v>1677</v>
      </c>
      <c r="D166" s="187">
        <v>3000</v>
      </c>
      <c r="E166" s="188">
        <v>3000</v>
      </c>
      <c r="F166" s="189">
        <f>+D166-E166</f>
        <v>0</v>
      </c>
      <c r="G166" s="190" t="s">
        <v>3825</v>
      </c>
      <c r="H166" s="191"/>
      <c r="I166" s="191"/>
    </row>
    <row r="167" spans="1:9" s="192" customFormat="1" ht="12.75">
      <c r="A167" s="185"/>
      <c r="B167" s="185"/>
      <c r="C167" s="197" t="s">
        <v>3886</v>
      </c>
      <c r="D167" s="180">
        <f>SUM(D166)</f>
        <v>3000</v>
      </c>
      <c r="E167" s="180">
        <f>SUM(E166)</f>
        <v>3000</v>
      </c>
      <c r="F167" s="180">
        <f>SUM(F166)</f>
        <v>0</v>
      </c>
      <c r="G167" s="179"/>
      <c r="H167" s="191"/>
      <c r="I167" s="191"/>
    </row>
    <row r="168" spans="1:9" s="192" customFormat="1" ht="12.75">
      <c r="A168" s="185" t="s">
        <v>1139</v>
      </c>
      <c r="B168" s="185" t="s">
        <v>1643</v>
      </c>
      <c r="C168" s="186" t="s">
        <v>576</v>
      </c>
      <c r="D168" s="187">
        <v>42</v>
      </c>
      <c r="E168" s="188">
        <v>0</v>
      </c>
      <c r="F168" s="189">
        <f>+D168-E168</f>
        <v>42</v>
      </c>
      <c r="G168" s="190" t="s">
        <v>3850</v>
      </c>
      <c r="H168" s="191"/>
      <c r="I168" s="191"/>
    </row>
    <row r="169" spans="1:9" s="192" customFormat="1" ht="12.75">
      <c r="A169" s="185" t="s">
        <v>1139</v>
      </c>
      <c r="B169" s="185" t="s">
        <v>1682</v>
      </c>
      <c r="C169" s="186" t="s">
        <v>770</v>
      </c>
      <c r="D169" s="193">
        <v>309500</v>
      </c>
      <c r="E169" s="222">
        <v>0</v>
      </c>
      <c r="F169" s="194">
        <f>+D169-E169</f>
        <v>309500</v>
      </c>
      <c r="G169" s="190" t="s">
        <v>3824</v>
      </c>
      <c r="H169" s="191"/>
      <c r="I169" s="191"/>
    </row>
    <row r="170" spans="1:9" s="192" customFormat="1" ht="12.75">
      <c r="A170" s="185"/>
      <c r="B170" s="185"/>
      <c r="C170" s="197" t="s">
        <v>3886</v>
      </c>
      <c r="D170" s="180">
        <f>SUM(D168:D169)</f>
        <v>309542</v>
      </c>
      <c r="E170" s="180">
        <f>SUM(E168:E169)</f>
        <v>0</v>
      </c>
      <c r="F170" s="180">
        <f>SUM(F168:F169)</f>
        <v>309542</v>
      </c>
      <c r="G170" s="179"/>
      <c r="H170" s="191"/>
      <c r="I170" s="191"/>
    </row>
    <row r="171" spans="1:9" s="192" customFormat="1" ht="12.75">
      <c r="A171" s="185" t="s">
        <v>1152</v>
      </c>
      <c r="B171" s="185" t="s">
        <v>1641</v>
      </c>
      <c r="C171" s="186" t="s">
        <v>1677</v>
      </c>
      <c r="D171" s="187">
        <v>126.77000000001863</v>
      </c>
      <c r="E171" s="188">
        <v>0</v>
      </c>
      <c r="F171" s="189">
        <f t="shared" si="2"/>
        <v>126.77000000001863</v>
      </c>
      <c r="G171" s="190" t="s">
        <v>440</v>
      </c>
      <c r="H171" s="191"/>
      <c r="I171" s="191"/>
    </row>
    <row r="172" spans="1:9" s="192" customFormat="1" ht="12.75">
      <c r="A172" s="185"/>
      <c r="B172" s="185"/>
      <c r="C172" s="197" t="s">
        <v>3886</v>
      </c>
      <c r="D172" s="180">
        <f>SUM(D171)</f>
        <v>126.77000000001863</v>
      </c>
      <c r="E172" s="180">
        <f>SUM(E171)</f>
        <v>0</v>
      </c>
      <c r="F172" s="180">
        <f>SUM(F171)</f>
        <v>126.77000000001863</v>
      </c>
      <c r="G172" s="179"/>
      <c r="H172" s="191"/>
      <c r="I172" s="191"/>
    </row>
    <row r="173" spans="1:9" s="192" customFormat="1" ht="12.75">
      <c r="A173" s="185"/>
      <c r="B173" s="185"/>
      <c r="C173" s="211" t="s">
        <v>3843</v>
      </c>
      <c r="D173" s="180">
        <f>SUM(D172,D170,D167,D165,D163,D161,D159,D157,D155)</f>
        <v>1165704.1400000013</v>
      </c>
      <c r="E173" s="180">
        <f>SUM(E172,E170,E167,E165,E163,E161,E159,E157,E155)</f>
        <v>3500</v>
      </c>
      <c r="F173" s="180">
        <f>SUM(F172,F170,F167,F165,F163,F161,F159,F157,F155)</f>
        <v>1162204.1400000013</v>
      </c>
      <c r="G173" s="179"/>
      <c r="H173" s="191"/>
      <c r="I173" s="191"/>
    </row>
    <row r="174" spans="1:9" s="192" customFormat="1" ht="12.75">
      <c r="A174" s="185" t="s">
        <v>1206</v>
      </c>
      <c r="B174" s="185" t="s">
        <v>1686</v>
      </c>
      <c r="C174" s="186" t="s">
        <v>645</v>
      </c>
      <c r="D174" s="187">
        <v>7954.35</v>
      </c>
      <c r="E174" s="188">
        <v>0</v>
      </c>
      <c r="F174" s="189">
        <f t="shared" si="2"/>
        <v>7954.35</v>
      </c>
      <c r="G174" s="190" t="s">
        <v>3824</v>
      </c>
      <c r="H174" s="191"/>
      <c r="I174" s="191"/>
    </row>
    <row r="175" spans="1:9" s="192" customFormat="1" ht="12.75">
      <c r="A175" s="185" t="s">
        <v>1206</v>
      </c>
      <c r="B175" s="185" t="s">
        <v>1691</v>
      </c>
      <c r="C175" s="186" t="s">
        <v>1692</v>
      </c>
      <c r="D175" s="193">
        <v>8337.5</v>
      </c>
      <c r="E175" s="222">
        <v>0</v>
      </c>
      <c r="F175" s="194">
        <f t="shared" si="2"/>
        <v>8337.5</v>
      </c>
      <c r="G175" s="190" t="s">
        <v>3824</v>
      </c>
      <c r="H175" s="191"/>
      <c r="I175" s="191"/>
    </row>
    <row r="176" spans="1:9" s="192" customFormat="1" ht="12.75">
      <c r="A176" s="185" t="s">
        <v>1206</v>
      </c>
      <c r="B176" s="185" t="s">
        <v>1693</v>
      </c>
      <c r="C176" s="186" t="s">
        <v>646</v>
      </c>
      <c r="D176" s="193">
        <v>55157</v>
      </c>
      <c r="E176" s="222">
        <v>0</v>
      </c>
      <c r="F176" s="194">
        <f t="shared" si="2"/>
        <v>55157</v>
      </c>
      <c r="G176" s="190" t="s">
        <v>3824</v>
      </c>
      <c r="H176" s="191"/>
      <c r="I176" s="191"/>
    </row>
    <row r="177" spans="1:9" s="192" customFormat="1" ht="12.75">
      <c r="A177" s="185" t="s">
        <v>1206</v>
      </c>
      <c r="B177" s="185" t="s">
        <v>1695</v>
      </c>
      <c r="C177" s="186" t="s">
        <v>647</v>
      </c>
      <c r="D177" s="193">
        <v>10000</v>
      </c>
      <c r="E177" s="222">
        <v>0</v>
      </c>
      <c r="F177" s="194">
        <f t="shared" si="2"/>
        <v>10000</v>
      </c>
      <c r="G177" s="190" t="s">
        <v>3824</v>
      </c>
      <c r="H177" s="191"/>
      <c r="I177" s="191"/>
    </row>
    <row r="178" spans="1:9" s="192" customFormat="1" ht="12.75">
      <c r="A178" s="185" t="s">
        <v>1206</v>
      </c>
      <c r="B178" s="185" t="s">
        <v>1697</v>
      </c>
      <c r="C178" s="186" t="s">
        <v>648</v>
      </c>
      <c r="D178" s="193">
        <v>13348.28</v>
      </c>
      <c r="E178" s="222">
        <v>0</v>
      </c>
      <c r="F178" s="194">
        <f t="shared" si="2"/>
        <v>13348.28</v>
      </c>
      <c r="G178" s="190" t="s">
        <v>3824</v>
      </c>
      <c r="H178" s="191"/>
      <c r="I178" s="191"/>
    </row>
    <row r="179" spans="1:9" s="192" customFormat="1" ht="12.75">
      <c r="A179" s="185" t="s">
        <v>1206</v>
      </c>
      <c r="B179" s="185" t="s">
        <v>1703</v>
      </c>
      <c r="C179" s="186" t="s">
        <v>1704</v>
      </c>
      <c r="D179" s="193">
        <v>31029.22</v>
      </c>
      <c r="E179" s="222">
        <v>0</v>
      </c>
      <c r="F179" s="194">
        <f t="shared" si="2"/>
        <v>31029.22</v>
      </c>
      <c r="G179" s="190" t="s">
        <v>3824</v>
      </c>
      <c r="H179" s="191"/>
      <c r="I179" s="191"/>
    </row>
    <row r="180" spans="1:9" s="192" customFormat="1" ht="12.75">
      <c r="A180" s="185" t="s">
        <v>1206</v>
      </c>
      <c r="B180" s="185" t="s">
        <v>1705</v>
      </c>
      <c r="C180" s="186" t="s">
        <v>1706</v>
      </c>
      <c r="D180" s="193">
        <v>345000</v>
      </c>
      <c r="E180" s="222">
        <v>0</v>
      </c>
      <c r="F180" s="194">
        <f t="shared" si="2"/>
        <v>345000</v>
      </c>
      <c r="G180" s="190" t="s">
        <v>3824</v>
      </c>
      <c r="H180" s="191"/>
      <c r="I180" s="191"/>
    </row>
    <row r="181" spans="1:9" s="192" customFormat="1" ht="12.75">
      <c r="A181" s="185" t="s">
        <v>1206</v>
      </c>
      <c r="B181" s="185" t="s">
        <v>1711</v>
      </c>
      <c r="C181" s="186" t="s">
        <v>649</v>
      </c>
      <c r="D181" s="193">
        <v>7215</v>
      </c>
      <c r="E181" s="222">
        <v>0</v>
      </c>
      <c r="F181" s="194">
        <f t="shared" si="2"/>
        <v>7215</v>
      </c>
      <c r="G181" s="190" t="s">
        <v>3824</v>
      </c>
      <c r="H181" s="191"/>
      <c r="I181" s="191"/>
    </row>
    <row r="182" spans="1:9" s="192" customFormat="1" ht="12.75">
      <c r="A182" s="185" t="s">
        <v>1206</v>
      </c>
      <c r="B182" s="185" t="s">
        <v>1715</v>
      </c>
      <c r="C182" s="186" t="s">
        <v>1716</v>
      </c>
      <c r="D182" s="193">
        <v>40250</v>
      </c>
      <c r="E182" s="222">
        <v>0</v>
      </c>
      <c r="F182" s="194">
        <f t="shared" si="2"/>
        <v>40250</v>
      </c>
      <c r="G182" s="190" t="s">
        <v>3824</v>
      </c>
      <c r="H182" s="191"/>
      <c r="I182" s="191"/>
    </row>
    <row r="183" spans="1:9" s="192" customFormat="1" ht="12.75">
      <c r="A183" s="185" t="s">
        <v>1206</v>
      </c>
      <c r="B183" s="185" t="s">
        <v>1717</v>
      </c>
      <c r="C183" s="186" t="s">
        <v>1718</v>
      </c>
      <c r="D183" s="193">
        <v>36800</v>
      </c>
      <c r="E183" s="222">
        <v>0</v>
      </c>
      <c r="F183" s="194">
        <f t="shared" si="2"/>
        <v>36800</v>
      </c>
      <c r="G183" s="190" t="s">
        <v>3824</v>
      </c>
      <c r="H183" s="191"/>
      <c r="I183" s="191"/>
    </row>
    <row r="184" spans="1:9" s="192" customFormat="1" ht="12.75">
      <c r="A184" s="185" t="s">
        <v>1206</v>
      </c>
      <c r="B184" s="185" t="s">
        <v>1731</v>
      </c>
      <c r="C184" s="186" t="s">
        <v>650</v>
      </c>
      <c r="D184" s="193">
        <v>10883.3</v>
      </c>
      <c r="E184" s="222">
        <v>0</v>
      </c>
      <c r="F184" s="194">
        <f t="shared" si="2"/>
        <v>10883.3</v>
      </c>
      <c r="G184" s="190" t="s">
        <v>3824</v>
      </c>
      <c r="H184" s="191"/>
      <c r="I184" s="191"/>
    </row>
    <row r="185" spans="1:9" s="192" customFormat="1" ht="12.75">
      <c r="A185" s="185" t="s">
        <v>1206</v>
      </c>
      <c r="B185" s="185" t="s">
        <v>1762</v>
      </c>
      <c r="C185" s="186" t="s">
        <v>1763</v>
      </c>
      <c r="D185" s="193">
        <v>32500</v>
      </c>
      <c r="E185" s="222">
        <v>0</v>
      </c>
      <c r="F185" s="194">
        <f t="shared" si="2"/>
        <v>32500</v>
      </c>
      <c r="G185" s="190" t="s">
        <v>3824</v>
      </c>
      <c r="H185" s="191"/>
      <c r="I185" s="191"/>
    </row>
    <row r="186" spans="1:9" s="192" customFormat="1" ht="12.75">
      <c r="A186" s="185" t="s">
        <v>1206</v>
      </c>
      <c r="B186" s="185" t="s">
        <v>1764</v>
      </c>
      <c r="C186" s="186" t="s">
        <v>1765</v>
      </c>
      <c r="D186" s="193">
        <v>5149.34</v>
      </c>
      <c r="E186" s="222">
        <v>0</v>
      </c>
      <c r="F186" s="194">
        <f t="shared" si="2"/>
        <v>5149.34</v>
      </c>
      <c r="G186" s="190" t="s">
        <v>3824</v>
      </c>
      <c r="H186" s="191"/>
      <c r="I186" s="191"/>
    </row>
    <row r="187" spans="1:9" s="192" customFormat="1" ht="12.75">
      <c r="A187" s="185" t="s">
        <v>1206</v>
      </c>
      <c r="B187" s="185" t="s">
        <v>1768</v>
      </c>
      <c r="C187" s="186" t="s">
        <v>495</v>
      </c>
      <c r="D187" s="193">
        <v>5002</v>
      </c>
      <c r="E187" s="222">
        <v>0</v>
      </c>
      <c r="F187" s="194">
        <f t="shared" si="2"/>
        <v>5002</v>
      </c>
      <c r="G187" s="190" t="s">
        <v>3824</v>
      </c>
      <c r="H187" s="191"/>
      <c r="I187" s="191"/>
    </row>
    <row r="188" spans="1:9" s="192" customFormat="1" ht="12.75">
      <c r="A188" s="185" t="s">
        <v>1206</v>
      </c>
      <c r="B188" s="185" t="s">
        <v>1772</v>
      </c>
      <c r="C188" s="186" t="s">
        <v>496</v>
      </c>
      <c r="D188" s="193">
        <v>300000</v>
      </c>
      <c r="E188" s="222">
        <v>0</v>
      </c>
      <c r="F188" s="194">
        <f t="shared" si="2"/>
        <v>300000</v>
      </c>
      <c r="G188" s="190" t="s">
        <v>3824</v>
      </c>
      <c r="H188" s="191"/>
      <c r="I188" s="191"/>
    </row>
    <row r="189" spans="1:9" s="192" customFormat="1" ht="12.75">
      <c r="A189" s="185" t="s">
        <v>1206</v>
      </c>
      <c r="B189" s="185" t="s">
        <v>1780</v>
      </c>
      <c r="C189" s="186" t="s">
        <v>651</v>
      </c>
      <c r="D189" s="193">
        <v>8210.9</v>
      </c>
      <c r="E189" s="222">
        <v>0</v>
      </c>
      <c r="F189" s="194">
        <f t="shared" si="2"/>
        <v>8210.9</v>
      </c>
      <c r="G189" s="190" t="s">
        <v>3824</v>
      </c>
      <c r="H189" s="191"/>
      <c r="I189" s="191"/>
    </row>
    <row r="190" spans="1:9" s="192" customFormat="1" ht="12.75">
      <c r="A190" s="185" t="s">
        <v>1206</v>
      </c>
      <c r="B190" s="185" t="s">
        <v>1784</v>
      </c>
      <c r="C190" s="186" t="s">
        <v>652</v>
      </c>
      <c r="D190" s="193">
        <v>19397.55</v>
      </c>
      <c r="E190" s="222">
        <v>0</v>
      </c>
      <c r="F190" s="194">
        <f t="shared" si="2"/>
        <v>19397.55</v>
      </c>
      <c r="G190" s="190" t="s">
        <v>3824</v>
      </c>
      <c r="H190" s="191"/>
      <c r="I190" s="191"/>
    </row>
    <row r="191" spans="1:9" s="192" customFormat="1" ht="12.75">
      <c r="A191" s="185" t="s">
        <v>1206</v>
      </c>
      <c r="B191" s="185" t="s">
        <v>1786</v>
      </c>
      <c r="C191" s="186" t="s">
        <v>653</v>
      </c>
      <c r="D191" s="193">
        <v>18000</v>
      </c>
      <c r="E191" s="222">
        <v>0</v>
      </c>
      <c r="F191" s="194">
        <f t="shared" si="2"/>
        <v>18000</v>
      </c>
      <c r="G191" s="190" t="s">
        <v>3824</v>
      </c>
      <c r="H191" s="191"/>
      <c r="I191" s="191"/>
    </row>
    <row r="192" spans="1:9" s="192" customFormat="1" ht="12.75">
      <c r="A192" s="185" t="s">
        <v>1206</v>
      </c>
      <c r="B192" s="185" t="s">
        <v>1790</v>
      </c>
      <c r="C192" s="186" t="s">
        <v>1791</v>
      </c>
      <c r="D192" s="193">
        <v>16714.57</v>
      </c>
      <c r="E192" s="222">
        <v>0</v>
      </c>
      <c r="F192" s="194">
        <f t="shared" si="2"/>
        <v>16714.57</v>
      </c>
      <c r="G192" s="190" t="s">
        <v>3824</v>
      </c>
      <c r="H192" s="191"/>
      <c r="I192" s="191"/>
    </row>
    <row r="193" spans="1:9" s="192" customFormat="1" ht="12.75">
      <c r="A193" s="185" t="s">
        <v>1206</v>
      </c>
      <c r="B193" s="185" t="s">
        <v>1792</v>
      </c>
      <c r="C193" s="186" t="s">
        <v>1793</v>
      </c>
      <c r="D193" s="193">
        <v>51506.62</v>
      </c>
      <c r="E193" s="222">
        <v>0</v>
      </c>
      <c r="F193" s="194">
        <f t="shared" si="2"/>
        <v>51506.62</v>
      </c>
      <c r="G193" s="190" t="s">
        <v>3824</v>
      </c>
      <c r="H193" s="191"/>
      <c r="I193" s="191"/>
    </row>
    <row r="194" spans="1:9" s="192" customFormat="1" ht="12.75">
      <c r="A194" s="185" t="s">
        <v>1206</v>
      </c>
      <c r="B194" s="185" t="s">
        <v>1800</v>
      </c>
      <c r="C194" s="186" t="s">
        <v>1142</v>
      </c>
      <c r="D194" s="193">
        <v>30046.94</v>
      </c>
      <c r="E194" s="222">
        <v>0</v>
      </c>
      <c r="F194" s="194">
        <f t="shared" si="2"/>
        <v>30046.94</v>
      </c>
      <c r="G194" s="190" t="s">
        <v>3824</v>
      </c>
      <c r="H194" s="191"/>
      <c r="I194" s="191"/>
    </row>
    <row r="195" spans="1:9" s="192" customFormat="1" ht="12.75">
      <c r="A195" s="185" t="s">
        <v>1206</v>
      </c>
      <c r="B195" s="185" t="s">
        <v>1801</v>
      </c>
      <c r="C195" s="186" t="s">
        <v>1802</v>
      </c>
      <c r="D195" s="193">
        <v>24399.74</v>
      </c>
      <c r="E195" s="222">
        <v>0</v>
      </c>
      <c r="F195" s="194">
        <f t="shared" si="2"/>
        <v>24399.74</v>
      </c>
      <c r="G195" s="190" t="s">
        <v>3824</v>
      </c>
      <c r="H195" s="191"/>
      <c r="I195" s="191"/>
    </row>
    <row r="196" spans="1:9" s="192" customFormat="1" ht="12.75">
      <c r="A196" s="185" t="s">
        <v>1206</v>
      </c>
      <c r="B196" s="185" t="s">
        <v>1824</v>
      </c>
      <c r="C196" s="186" t="s">
        <v>1825</v>
      </c>
      <c r="D196" s="193">
        <v>19846.35</v>
      </c>
      <c r="E196" s="222">
        <v>0</v>
      </c>
      <c r="F196" s="194">
        <f t="shared" si="2"/>
        <v>19846.35</v>
      </c>
      <c r="G196" s="190" t="s">
        <v>3824</v>
      </c>
      <c r="H196" s="191"/>
      <c r="I196" s="191"/>
    </row>
    <row r="197" spans="1:9" s="192" customFormat="1" ht="12.75">
      <c r="A197" s="185" t="s">
        <v>1206</v>
      </c>
      <c r="B197" s="185" t="s">
        <v>1834</v>
      </c>
      <c r="C197" s="186" t="s">
        <v>654</v>
      </c>
      <c r="D197" s="193">
        <v>29900</v>
      </c>
      <c r="E197" s="222">
        <v>0</v>
      </c>
      <c r="F197" s="194">
        <f t="shared" si="2"/>
        <v>29900</v>
      </c>
      <c r="G197" s="190" t="s">
        <v>3824</v>
      </c>
      <c r="H197" s="191"/>
      <c r="I197" s="191"/>
    </row>
    <row r="198" spans="1:9" s="192" customFormat="1" ht="12.75">
      <c r="A198" s="185" t="s">
        <v>1206</v>
      </c>
      <c r="B198" s="185" t="s">
        <v>1836</v>
      </c>
      <c r="C198" s="186" t="s">
        <v>497</v>
      </c>
      <c r="D198" s="193">
        <v>5750</v>
      </c>
      <c r="E198" s="222">
        <v>0</v>
      </c>
      <c r="F198" s="194">
        <f t="shared" si="2"/>
        <v>5750</v>
      </c>
      <c r="G198" s="190" t="s">
        <v>3824</v>
      </c>
      <c r="H198" s="191"/>
      <c r="I198" s="191"/>
    </row>
    <row r="199" spans="1:9" s="192" customFormat="1" ht="12.75">
      <c r="A199" s="185" t="s">
        <v>1206</v>
      </c>
      <c r="B199" s="185" t="s">
        <v>1840</v>
      </c>
      <c r="C199" s="186" t="s">
        <v>1841</v>
      </c>
      <c r="D199" s="193">
        <v>26941.91</v>
      </c>
      <c r="E199" s="222">
        <v>0</v>
      </c>
      <c r="F199" s="194">
        <f t="shared" si="2"/>
        <v>26941.91</v>
      </c>
      <c r="G199" s="190" t="s">
        <v>3824</v>
      </c>
      <c r="H199" s="191"/>
      <c r="I199" s="191"/>
    </row>
    <row r="200" spans="1:9" s="192" customFormat="1" ht="12.75">
      <c r="A200" s="185" t="s">
        <v>1206</v>
      </c>
      <c r="B200" s="185" t="s">
        <v>1860</v>
      </c>
      <c r="C200" s="186" t="s">
        <v>1861</v>
      </c>
      <c r="D200" s="193">
        <v>5621</v>
      </c>
      <c r="E200" s="222">
        <v>0</v>
      </c>
      <c r="F200" s="194">
        <f t="shared" si="2"/>
        <v>5621</v>
      </c>
      <c r="G200" s="190" t="s">
        <v>3824</v>
      </c>
      <c r="H200" s="191"/>
      <c r="I200" s="191"/>
    </row>
    <row r="201" spans="1:9" s="192" customFormat="1" ht="12.75">
      <c r="A201" s="185" t="s">
        <v>1206</v>
      </c>
      <c r="B201" s="185" t="s">
        <v>1862</v>
      </c>
      <c r="C201" s="186" t="s">
        <v>1863</v>
      </c>
      <c r="D201" s="193">
        <v>9339.58</v>
      </c>
      <c r="E201" s="222">
        <v>0</v>
      </c>
      <c r="F201" s="194">
        <f t="shared" si="2"/>
        <v>9339.58</v>
      </c>
      <c r="G201" s="190" t="s">
        <v>3824</v>
      </c>
      <c r="H201" s="191"/>
      <c r="I201" s="191"/>
    </row>
    <row r="202" spans="1:9" s="192" customFormat="1" ht="12.75">
      <c r="A202" s="185" t="s">
        <v>1206</v>
      </c>
      <c r="B202" s="185" t="s">
        <v>1864</v>
      </c>
      <c r="C202" s="186" t="s">
        <v>1865</v>
      </c>
      <c r="D202" s="193">
        <v>50902.51</v>
      </c>
      <c r="E202" s="222">
        <v>0</v>
      </c>
      <c r="F202" s="194">
        <f t="shared" si="2"/>
        <v>50902.51</v>
      </c>
      <c r="G202" s="190" t="s">
        <v>3824</v>
      </c>
      <c r="H202" s="191"/>
      <c r="I202" s="191"/>
    </row>
    <row r="203" spans="1:9" s="192" customFormat="1" ht="12.75">
      <c r="A203" s="185" t="s">
        <v>1206</v>
      </c>
      <c r="B203" s="185" t="s">
        <v>1866</v>
      </c>
      <c r="C203" s="186" t="s">
        <v>655</v>
      </c>
      <c r="D203" s="193">
        <v>51776.71000000001</v>
      </c>
      <c r="E203" s="222">
        <v>0</v>
      </c>
      <c r="F203" s="194">
        <f t="shared" si="2"/>
        <v>51776.71000000001</v>
      </c>
      <c r="G203" s="190" t="s">
        <v>3824</v>
      </c>
      <c r="H203" s="191"/>
      <c r="I203" s="191"/>
    </row>
    <row r="204" spans="1:9" s="192" customFormat="1" ht="12.75">
      <c r="A204" s="185" t="s">
        <v>1206</v>
      </c>
      <c r="B204" s="185" t="s">
        <v>1870</v>
      </c>
      <c r="C204" s="186" t="s">
        <v>1871</v>
      </c>
      <c r="D204" s="193">
        <v>10902</v>
      </c>
      <c r="E204" s="222">
        <v>0</v>
      </c>
      <c r="F204" s="194">
        <f t="shared" si="2"/>
        <v>10902</v>
      </c>
      <c r="G204" s="190" t="s">
        <v>3824</v>
      </c>
      <c r="H204" s="191"/>
      <c r="I204" s="191"/>
    </row>
    <row r="205" spans="1:9" s="192" customFormat="1" ht="12.75">
      <c r="A205" s="185" t="s">
        <v>1206</v>
      </c>
      <c r="B205" s="185" t="s">
        <v>1881</v>
      </c>
      <c r="C205" s="186" t="s">
        <v>1882</v>
      </c>
      <c r="D205" s="193">
        <v>10126</v>
      </c>
      <c r="E205" s="222">
        <v>0</v>
      </c>
      <c r="F205" s="194">
        <f t="shared" si="2"/>
        <v>10126</v>
      </c>
      <c r="G205" s="190" t="s">
        <v>3824</v>
      </c>
      <c r="H205" s="191"/>
      <c r="I205" s="191"/>
    </row>
    <row r="206" spans="1:9" s="192" customFormat="1" ht="12.75">
      <c r="A206" s="185" t="s">
        <v>1206</v>
      </c>
      <c r="B206" s="185" t="s">
        <v>1883</v>
      </c>
      <c r="C206" s="186" t="s">
        <v>498</v>
      </c>
      <c r="D206" s="193">
        <v>92000</v>
      </c>
      <c r="E206" s="222">
        <v>0</v>
      </c>
      <c r="F206" s="194">
        <f t="shared" si="2"/>
        <v>92000</v>
      </c>
      <c r="G206" s="190" t="s">
        <v>3824</v>
      </c>
      <c r="H206" s="191"/>
      <c r="I206" s="191"/>
    </row>
    <row r="207" spans="1:9" s="192" customFormat="1" ht="12.75">
      <c r="A207" s="185" t="s">
        <v>1206</v>
      </c>
      <c r="B207" s="185" t="s">
        <v>1885</v>
      </c>
      <c r="C207" s="186" t="s">
        <v>499</v>
      </c>
      <c r="D207" s="193">
        <v>20731.49</v>
      </c>
      <c r="E207" s="222">
        <v>0</v>
      </c>
      <c r="F207" s="194">
        <f t="shared" si="2"/>
        <v>20731.49</v>
      </c>
      <c r="G207" s="190" t="s">
        <v>3850</v>
      </c>
      <c r="H207" s="191"/>
      <c r="I207" s="191"/>
    </row>
    <row r="208" spans="1:9" s="192" customFormat="1" ht="12.75">
      <c r="A208" s="185" t="s">
        <v>1206</v>
      </c>
      <c r="B208" s="185" t="s">
        <v>1889</v>
      </c>
      <c r="C208" s="186" t="s">
        <v>2833</v>
      </c>
      <c r="D208" s="193">
        <v>10490.31</v>
      </c>
      <c r="E208" s="222">
        <v>0</v>
      </c>
      <c r="F208" s="194">
        <f aca="true" t="shared" si="3" ref="F208:F271">+D208-E208</f>
        <v>10490.31</v>
      </c>
      <c r="G208" s="190" t="s">
        <v>3824</v>
      </c>
      <c r="H208" s="191"/>
      <c r="I208" s="191"/>
    </row>
    <row r="209" spans="1:9" s="192" customFormat="1" ht="12.75">
      <c r="A209" s="185" t="s">
        <v>1206</v>
      </c>
      <c r="B209" s="185" t="s">
        <v>1900</v>
      </c>
      <c r="C209" s="186" t="s">
        <v>1901</v>
      </c>
      <c r="D209" s="193">
        <v>1650</v>
      </c>
      <c r="E209" s="222">
        <v>0</v>
      </c>
      <c r="F209" s="194">
        <f t="shared" si="3"/>
        <v>1650</v>
      </c>
      <c r="G209" s="190" t="s">
        <v>3824</v>
      </c>
      <c r="H209" s="191"/>
      <c r="I209" s="191"/>
    </row>
    <row r="210" spans="1:9" s="192" customFormat="1" ht="12.75">
      <c r="A210" s="185" t="s">
        <v>1206</v>
      </c>
      <c r="B210" s="185" t="s">
        <v>1904</v>
      </c>
      <c r="C210" s="186" t="s">
        <v>1905</v>
      </c>
      <c r="D210" s="193">
        <v>80018.32</v>
      </c>
      <c r="E210" s="222">
        <v>0</v>
      </c>
      <c r="F210" s="194">
        <f t="shared" si="3"/>
        <v>80018.32</v>
      </c>
      <c r="G210" s="190" t="s">
        <v>3824</v>
      </c>
      <c r="H210" s="191"/>
      <c r="I210" s="191"/>
    </row>
    <row r="211" spans="1:9" s="192" customFormat="1" ht="12.75">
      <c r="A211" s="185" t="s">
        <v>1206</v>
      </c>
      <c r="B211" s="185" t="s">
        <v>1910</v>
      </c>
      <c r="C211" s="186" t="s">
        <v>656</v>
      </c>
      <c r="D211" s="193">
        <v>14850.58</v>
      </c>
      <c r="E211" s="222">
        <v>0</v>
      </c>
      <c r="F211" s="194">
        <f t="shared" si="3"/>
        <v>14850.58</v>
      </c>
      <c r="G211" s="190" t="s">
        <v>3824</v>
      </c>
      <c r="H211" s="191"/>
      <c r="I211" s="191"/>
    </row>
    <row r="212" spans="1:9" s="192" customFormat="1" ht="12.75">
      <c r="A212" s="185" t="s">
        <v>1206</v>
      </c>
      <c r="B212" s="185" t="s">
        <v>1914</v>
      </c>
      <c r="C212" s="186" t="s">
        <v>657</v>
      </c>
      <c r="D212" s="193">
        <v>6247</v>
      </c>
      <c r="E212" s="222">
        <v>0</v>
      </c>
      <c r="F212" s="194">
        <f t="shared" si="3"/>
        <v>6247</v>
      </c>
      <c r="G212" s="190" t="s">
        <v>3824</v>
      </c>
      <c r="H212" s="191"/>
      <c r="I212" s="191"/>
    </row>
    <row r="213" spans="1:9" s="192" customFormat="1" ht="12.75">
      <c r="A213" s="185" t="s">
        <v>1206</v>
      </c>
      <c r="B213" s="185" t="s">
        <v>1916</v>
      </c>
      <c r="C213" s="186" t="s">
        <v>658</v>
      </c>
      <c r="D213" s="193">
        <v>23950.8</v>
      </c>
      <c r="E213" s="222">
        <v>0</v>
      </c>
      <c r="F213" s="194">
        <f t="shared" si="3"/>
        <v>23950.8</v>
      </c>
      <c r="G213" s="190" t="s">
        <v>3824</v>
      </c>
      <c r="H213" s="191"/>
      <c r="I213" s="191"/>
    </row>
    <row r="214" spans="1:9" s="192" customFormat="1" ht="12.75">
      <c r="A214" s="185" t="s">
        <v>1206</v>
      </c>
      <c r="B214" s="185" t="s">
        <v>1928</v>
      </c>
      <c r="C214" s="186" t="s">
        <v>1929</v>
      </c>
      <c r="D214" s="193">
        <v>11500</v>
      </c>
      <c r="E214" s="222">
        <v>0</v>
      </c>
      <c r="F214" s="194">
        <f t="shared" si="3"/>
        <v>11500</v>
      </c>
      <c r="G214" s="190" t="s">
        <v>3850</v>
      </c>
      <c r="H214" s="191"/>
      <c r="I214" s="191"/>
    </row>
    <row r="215" spans="1:9" s="192" customFormat="1" ht="12.75">
      <c r="A215" s="185" t="s">
        <v>1206</v>
      </c>
      <c r="B215" s="185" t="s">
        <v>1932</v>
      </c>
      <c r="C215" s="186" t="s">
        <v>1933</v>
      </c>
      <c r="D215" s="193">
        <v>6921.16</v>
      </c>
      <c r="E215" s="222">
        <v>0</v>
      </c>
      <c r="F215" s="194">
        <f t="shared" si="3"/>
        <v>6921.16</v>
      </c>
      <c r="G215" s="190" t="s">
        <v>3824</v>
      </c>
      <c r="H215" s="191"/>
      <c r="I215" s="191"/>
    </row>
    <row r="216" spans="1:9" s="192" customFormat="1" ht="12.75">
      <c r="A216" s="185" t="s">
        <v>1206</v>
      </c>
      <c r="B216" s="185" t="s">
        <v>1934</v>
      </c>
      <c r="C216" s="186" t="s">
        <v>659</v>
      </c>
      <c r="D216" s="193">
        <v>64601.25</v>
      </c>
      <c r="E216" s="222">
        <v>0</v>
      </c>
      <c r="F216" s="194">
        <f t="shared" si="3"/>
        <v>64601.25</v>
      </c>
      <c r="G216" s="190" t="s">
        <v>3824</v>
      </c>
      <c r="H216" s="191"/>
      <c r="I216" s="191"/>
    </row>
    <row r="217" spans="1:9" s="192" customFormat="1" ht="12.75">
      <c r="A217" s="185" t="s">
        <v>1206</v>
      </c>
      <c r="B217" s="185" t="s">
        <v>1936</v>
      </c>
      <c r="C217" s="186" t="s">
        <v>1937</v>
      </c>
      <c r="D217" s="193">
        <v>27121.6</v>
      </c>
      <c r="E217" s="222">
        <v>0</v>
      </c>
      <c r="F217" s="194">
        <f t="shared" si="3"/>
        <v>27121.6</v>
      </c>
      <c r="G217" s="190" t="s">
        <v>3824</v>
      </c>
      <c r="H217" s="191"/>
      <c r="I217" s="191"/>
    </row>
    <row r="218" spans="1:9" s="192" customFormat="1" ht="12.75">
      <c r="A218" s="185" t="s">
        <v>1206</v>
      </c>
      <c r="B218" s="185" t="s">
        <v>1938</v>
      </c>
      <c r="C218" s="186" t="s">
        <v>1939</v>
      </c>
      <c r="D218" s="193">
        <v>16157.4</v>
      </c>
      <c r="E218" s="222">
        <v>0</v>
      </c>
      <c r="F218" s="194">
        <f t="shared" si="3"/>
        <v>16157.4</v>
      </c>
      <c r="G218" s="190" t="s">
        <v>3824</v>
      </c>
      <c r="H218" s="191"/>
      <c r="I218" s="191"/>
    </row>
    <row r="219" spans="1:9" s="192" customFormat="1" ht="12.75">
      <c r="A219" s="185" t="s">
        <v>1206</v>
      </c>
      <c r="B219" s="185" t="s">
        <v>1946</v>
      </c>
      <c r="C219" s="186" t="s">
        <v>519</v>
      </c>
      <c r="D219" s="193">
        <v>158809.45</v>
      </c>
      <c r="E219" s="222">
        <v>0</v>
      </c>
      <c r="F219" s="194">
        <f t="shared" si="3"/>
        <v>158809.45</v>
      </c>
      <c r="G219" s="190" t="s">
        <v>3824</v>
      </c>
      <c r="H219" s="191"/>
      <c r="I219" s="191"/>
    </row>
    <row r="220" spans="1:7" s="192" customFormat="1" ht="12.75">
      <c r="A220" s="185" t="s">
        <v>1206</v>
      </c>
      <c r="B220" s="185" t="s">
        <v>1952</v>
      </c>
      <c r="C220" s="186" t="s">
        <v>660</v>
      </c>
      <c r="D220" s="193">
        <v>39687.59</v>
      </c>
      <c r="E220" s="222">
        <v>0</v>
      </c>
      <c r="F220" s="194">
        <f t="shared" si="3"/>
        <v>39687.59</v>
      </c>
      <c r="G220" s="190" t="s">
        <v>3824</v>
      </c>
    </row>
    <row r="221" spans="1:7" s="192" customFormat="1" ht="12.75">
      <c r="A221" s="185" t="s">
        <v>1206</v>
      </c>
      <c r="B221" s="185" t="s">
        <v>1954</v>
      </c>
      <c r="C221" s="186" t="s">
        <v>661</v>
      </c>
      <c r="D221" s="193">
        <v>6900</v>
      </c>
      <c r="E221" s="222">
        <v>0</v>
      </c>
      <c r="F221" s="194">
        <f t="shared" si="3"/>
        <v>6900</v>
      </c>
      <c r="G221" s="190" t="s">
        <v>3824</v>
      </c>
    </row>
    <row r="222" spans="1:7" s="192" customFormat="1" ht="12.75">
      <c r="A222" s="185" t="s">
        <v>1206</v>
      </c>
      <c r="B222" s="185" t="s">
        <v>1956</v>
      </c>
      <c r="C222" s="186" t="s">
        <v>662</v>
      </c>
      <c r="D222" s="193">
        <v>10000</v>
      </c>
      <c r="E222" s="222">
        <v>0</v>
      </c>
      <c r="F222" s="194">
        <f t="shared" si="3"/>
        <v>10000</v>
      </c>
      <c r="G222" s="190" t="s">
        <v>3824</v>
      </c>
    </row>
    <row r="223" spans="1:7" s="192" customFormat="1" ht="12.75">
      <c r="A223" s="185" t="s">
        <v>1206</v>
      </c>
      <c r="B223" s="185" t="s">
        <v>1958</v>
      </c>
      <c r="C223" s="186" t="s">
        <v>663</v>
      </c>
      <c r="D223" s="193">
        <v>5037</v>
      </c>
      <c r="E223" s="222">
        <v>0</v>
      </c>
      <c r="F223" s="194">
        <f t="shared" si="3"/>
        <v>5037</v>
      </c>
      <c r="G223" s="190" t="s">
        <v>3824</v>
      </c>
    </row>
    <row r="224" spans="1:7" s="192" customFormat="1" ht="12.75">
      <c r="A224" s="185" t="s">
        <v>1206</v>
      </c>
      <c r="B224" s="185" t="s">
        <v>1960</v>
      </c>
      <c r="C224" s="186" t="s">
        <v>664</v>
      </c>
      <c r="D224" s="193">
        <v>5558.27</v>
      </c>
      <c r="E224" s="222">
        <v>0</v>
      </c>
      <c r="F224" s="194">
        <f t="shared" si="3"/>
        <v>5558.27</v>
      </c>
      <c r="G224" s="190" t="s">
        <v>3824</v>
      </c>
    </row>
    <row r="225" spans="1:7" s="192" customFormat="1" ht="12.75">
      <c r="A225" s="185" t="s">
        <v>1206</v>
      </c>
      <c r="B225" s="185" t="s">
        <v>1962</v>
      </c>
      <c r="C225" s="186" t="s">
        <v>665</v>
      </c>
      <c r="D225" s="193">
        <v>30788.96</v>
      </c>
      <c r="E225" s="222">
        <v>0</v>
      </c>
      <c r="F225" s="194">
        <f t="shared" si="3"/>
        <v>30788.96</v>
      </c>
      <c r="G225" s="190" t="s">
        <v>3824</v>
      </c>
    </row>
    <row r="226" spans="1:7" s="192" customFormat="1" ht="12.75">
      <c r="A226" s="185" t="s">
        <v>1206</v>
      </c>
      <c r="B226" s="185" t="s">
        <v>1964</v>
      </c>
      <c r="C226" s="186" t="s">
        <v>1965</v>
      </c>
      <c r="D226" s="193">
        <v>24150</v>
      </c>
      <c r="E226" s="222">
        <v>0</v>
      </c>
      <c r="F226" s="194">
        <f t="shared" si="3"/>
        <v>24150</v>
      </c>
      <c r="G226" s="190" t="s">
        <v>3824</v>
      </c>
    </row>
    <row r="227" spans="1:7" s="192" customFormat="1" ht="12.75">
      <c r="A227" s="185" t="s">
        <v>1206</v>
      </c>
      <c r="B227" s="185" t="s">
        <v>1966</v>
      </c>
      <c r="C227" s="186" t="s">
        <v>1967</v>
      </c>
      <c r="D227" s="193">
        <v>9619.99</v>
      </c>
      <c r="E227" s="222">
        <v>0</v>
      </c>
      <c r="F227" s="194">
        <f t="shared" si="3"/>
        <v>9619.99</v>
      </c>
      <c r="G227" s="190" t="s">
        <v>3824</v>
      </c>
    </row>
    <row r="228" spans="1:7" s="192" customFormat="1" ht="12.75">
      <c r="A228" s="185" t="s">
        <v>1206</v>
      </c>
      <c r="B228" s="185" t="s">
        <v>1968</v>
      </c>
      <c r="C228" s="186" t="s">
        <v>666</v>
      </c>
      <c r="D228" s="193">
        <v>11112.93</v>
      </c>
      <c r="E228" s="222">
        <v>0</v>
      </c>
      <c r="F228" s="194">
        <f t="shared" si="3"/>
        <v>11112.93</v>
      </c>
      <c r="G228" s="190" t="s">
        <v>3824</v>
      </c>
    </row>
    <row r="229" spans="1:7" s="192" customFormat="1" ht="12.75">
      <c r="A229" s="185" t="s">
        <v>1206</v>
      </c>
      <c r="B229" s="185" t="s">
        <v>1972</v>
      </c>
      <c r="C229" s="186" t="s">
        <v>667</v>
      </c>
      <c r="D229" s="193">
        <v>21000</v>
      </c>
      <c r="E229" s="222">
        <v>0</v>
      </c>
      <c r="F229" s="194">
        <f t="shared" si="3"/>
        <v>21000</v>
      </c>
      <c r="G229" s="190" t="s">
        <v>3824</v>
      </c>
    </row>
    <row r="230" spans="1:7" s="192" customFormat="1" ht="12.75">
      <c r="A230" s="185" t="s">
        <v>1206</v>
      </c>
      <c r="B230" s="185" t="s">
        <v>1974</v>
      </c>
      <c r="C230" s="186" t="s">
        <v>668</v>
      </c>
      <c r="D230" s="193">
        <v>9660</v>
      </c>
      <c r="E230" s="222">
        <v>0</v>
      </c>
      <c r="F230" s="194">
        <f t="shared" si="3"/>
        <v>9660</v>
      </c>
      <c r="G230" s="190" t="s">
        <v>3824</v>
      </c>
    </row>
    <row r="231" spans="1:7" s="192" customFormat="1" ht="12.75">
      <c r="A231" s="185" t="s">
        <v>1206</v>
      </c>
      <c r="B231" s="185" t="s">
        <v>1980</v>
      </c>
      <c r="C231" s="186" t="s">
        <v>1981</v>
      </c>
      <c r="D231" s="193">
        <v>40150.3</v>
      </c>
      <c r="E231" s="222">
        <v>0</v>
      </c>
      <c r="F231" s="194">
        <f t="shared" si="3"/>
        <v>40150.3</v>
      </c>
      <c r="G231" s="190" t="s">
        <v>3824</v>
      </c>
    </row>
    <row r="232" spans="1:7" s="192" customFormat="1" ht="12.75">
      <c r="A232" s="185" t="s">
        <v>1206</v>
      </c>
      <c r="B232" s="185" t="s">
        <v>1982</v>
      </c>
      <c r="C232" s="186" t="s">
        <v>3739</v>
      </c>
      <c r="D232" s="193">
        <v>65.5</v>
      </c>
      <c r="E232" s="222">
        <v>0</v>
      </c>
      <c r="F232" s="194">
        <f t="shared" si="3"/>
        <v>65.5</v>
      </c>
      <c r="G232" s="190" t="s">
        <v>3850</v>
      </c>
    </row>
    <row r="233" spans="1:7" s="192" customFormat="1" ht="12.75">
      <c r="A233" s="185" t="s">
        <v>1206</v>
      </c>
      <c r="B233" s="185" t="s">
        <v>2065</v>
      </c>
      <c r="C233" s="186" t="s">
        <v>669</v>
      </c>
      <c r="D233" s="193">
        <v>5374.8</v>
      </c>
      <c r="E233" s="222">
        <v>0</v>
      </c>
      <c r="F233" s="194">
        <f t="shared" si="3"/>
        <v>5374.8</v>
      </c>
      <c r="G233" s="190" t="s">
        <v>3824</v>
      </c>
    </row>
    <row r="234" spans="1:7" s="192" customFormat="1" ht="12.75">
      <c r="A234" s="185" t="s">
        <v>1206</v>
      </c>
      <c r="B234" s="185" t="s">
        <v>2074</v>
      </c>
      <c r="C234" s="186" t="s">
        <v>2075</v>
      </c>
      <c r="D234" s="193">
        <v>31050</v>
      </c>
      <c r="E234" s="222">
        <v>0</v>
      </c>
      <c r="F234" s="194">
        <f t="shared" si="3"/>
        <v>31050</v>
      </c>
      <c r="G234" s="190" t="s">
        <v>3824</v>
      </c>
    </row>
    <row r="235" spans="1:7" s="192" customFormat="1" ht="12.75">
      <c r="A235" s="185" t="s">
        <v>1206</v>
      </c>
      <c r="B235" s="185" t="s">
        <v>2078</v>
      </c>
      <c r="C235" s="186" t="s">
        <v>670</v>
      </c>
      <c r="D235" s="193">
        <v>8007</v>
      </c>
      <c r="E235" s="222">
        <v>0</v>
      </c>
      <c r="F235" s="194">
        <f t="shared" si="3"/>
        <v>8007</v>
      </c>
      <c r="G235" s="190" t="s">
        <v>3824</v>
      </c>
    </row>
    <row r="236" spans="1:7" s="192" customFormat="1" ht="12.75">
      <c r="A236" s="185" t="s">
        <v>1206</v>
      </c>
      <c r="B236" s="185" t="s">
        <v>2083</v>
      </c>
      <c r="C236" s="186" t="s">
        <v>671</v>
      </c>
      <c r="D236" s="193">
        <v>2756.3100000000004</v>
      </c>
      <c r="E236" s="222">
        <v>0</v>
      </c>
      <c r="F236" s="194">
        <f t="shared" si="3"/>
        <v>2756.3100000000004</v>
      </c>
      <c r="G236" s="190" t="s">
        <v>3824</v>
      </c>
    </row>
    <row r="237" spans="1:7" s="192" customFormat="1" ht="12.75">
      <c r="A237" s="185" t="s">
        <v>1206</v>
      </c>
      <c r="B237" s="185" t="s">
        <v>2089</v>
      </c>
      <c r="C237" s="186" t="s">
        <v>672</v>
      </c>
      <c r="D237" s="193">
        <v>7557.55</v>
      </c>
      <c r="E237" s="222">
        <v>0</v>
      </c>
      <c r="F237" s="194">
        <f t="shared" si="3"/>
        <v>7557.55</v>
      </c>
      <c r="G237" s="190" t="s">
        <v>3824</v>
      </c>
    </row>
    <row r="238" spans="1:7" s="192" customFormat="1" ht="12.75">
      <c r="A238" s="185" t="s">
        <v>1206</v>
      </c>
      <c r="B238" s="185" t="s">
        <v>2093</v>
      </c>
      <c r="C238" s="186" t="s">
        <v>673</v>
      </c>
      <c r="D238" s="193">
        <v>54050</v>
      </c>
      <c r="E238" s="222">
        <v>0</v>
      </c>
      <c r="F238" s="194">
        <f t="shared" si="3"/>
        <v>54050</v>
      </c>
      <c r="G238" s="190" t="s">
        <v>3824</v>
      </c>
    </row>
    <row r="239" spans="1:7" s="192" customFormat="1" ht="12.75">
      <c r="A239" s="185" t="s">
        <v>1206</v>
      </c>
      <c r="B239" s="185" t="s">
        <v>2095</v>
      </c>
      <c r="C239" s="186" t="s">
        <v>674</v>
      </c>
      <c r="D239" s="193">
        <v>60929.4</v>
      </c>
      <c r="E239" s="222">
        <v>0</v>
      </c>
      <c r="F239" s="194">
        <f t="shared" si="3"/>
        <v>60929.4</v>
      </c>
      <c r="G239" s="190" t="s">
        <v>3824</v>
      </c>
    </row>
    <row r="240" spans="1:7" s="192" customFormat="1" ht="12.75">
      <c r="A240" s="185" t="s">
        <v>1206</v>
      </c>
      <c r="B240" s="185" t="s">
        <v>2097</v>
      </c>
      <c r="C240" s="186" t="s">
        <v>675</v>
      </c>
      <c r="D240" s="193">
        <v>48726.67</v>
      </c>
      <c r="E240" s="222">
        <v>0</v>
      </c>
      <c r="F240" s="194">
        <f t="shared" si="3"/>
        <v>48726.67</v>
      </c>
      <c r="G240" s="190" t="s">
        <v>3824</v>
      </c>
    </row>
    <row r="241" spans="1:7" s="192" customFormat="1" ht="12.75">
      <c r="A241" s="185" t="s">
        <v>1206</v>
      </c>
      <c r="B241" s="185" t="s">
        <v>2101</v>
      </c>
      <c r="C241" s="186" t="s">
        <v>676</v>
      </c>
      <c r="D241" s="193">
        <v>52421.4</v>
      </c>
      <c r="E241" s="222">
        <v>0</v>
      </c>
      <c r="F241" s="194">
        <f t="shared" si="3"/>
        <v>52421.4</v>
      </c>
      <c r="G241" s="190" t="s">
        <v>3824</v>
      </c>
    </row>
    <row r="242" spans="1:7" s="192" customFormat="1" ht="12.75">
      <c r="A242" s="185" t="s">
        <v>1206</v>
      </c>
      <c r="B242" s="185" t="s">
        <v>2103</v>
      </c>
      <c r="C242" s="186" t="s">
        <v>677</v>
      </c>
      <c r="D242" s="193">
        <v>11500</v>
      </c>
      <c r="E242" s="222">
        <v>0</v>
      </c>
      <c r="F242" s="194">
        <f t="shared" si="3"/>
        <v>11500</v>
      </c>
      <c r="G242" s="190" t="s">
        <v>3824</v>
      </c>
    </row>
    <row r="243" spans="1:7" s="192" customFormat="1" ht="12.75">
      <c r="A243" s="185" t="s">
        <v>1206</v>
      </c>
      <c r="B243" s="185" t="s">
        <v>2110</v>
      </c>
      <c r="C243" s="186" t="s">
        <v>2111</v>
      </c>
      <c r="D243" s="193">
        <v>31632.99</v>
      </c>
      <c r="E243" s="222">
        <v>0</v>
      </c>
      <c r="F243" s="194">
        <f t="shared" si="3"/>
        <v>31632.99</v>
      </c>
      <c r="G243" s="190" t="s">
        <v>3824</v>
      </c>
    </row>
    <row r="244" spans="1:7" s="192" customFormat="1" ht="12.75">
      <c r="A244" s="185" t="s">
        <v>1206</v>
      </c>
      <c r="B244" s="185" t="s">
        <v>2112</v>
      </c>
      <c r="C244" s="186" t="s">
        <v>2113</v>
      </c>
      <c r="D244" s="193">
        <v>13783.68</v>
      </c>
      <c r="E244" s="222">
        <v>0</v>
      </c>
      <c r="F244" s="194">
        <f t="shared" si="3"/>
        <v>13783.68</v>
      </c>
      <c r="G244" s="190" t="s">
        <v>3824</v>
      </c>
    </row>
    <row r="245" spans="1:7" s="192" customFormat="1" ht="12.75">
      <c r="A245" s="185" t="s">
        <v>1206</v>
      </c>
      <c r="B245" s="185" t="s">
        <v>2118</v>
      </c>
      <c r="C245" s="186" t="s">
        <v>678</v>
      </c>
      <c r="D245" s="193">
        <v>12017.17</v>
      </c>
      <c r="E245" s="222">
        <v>0</v>
      </c>
      <c r="F245" s="194">
        <f t="shared" si="3"/>
        <v>12017.17</v>
      </c>
      <c r="G245" s="190" t="s">
        <v>3824</v>
      </c>
    </row>
    <row r="246" spans="1:7" s="192" customFormat="1" ht="12.75">
      <c r="A246" s="185" t="s">
        <v>1206</v>
      </c>
      <c r="B246" s="185" t="s">
        <v>2125</v>
      </c>
      <c r="C246" s="186" t="s">
        <v>679</v>
      </c>
      <c r="D246" s="193">
        <v>11122.76</v>
      </c>
      <c r="E246" s="222">
        <v>0</v>
      </c>
      <c r="F246" s="194">
        <f t="shared" si="3"/>
        <v>11122.76</v>
      </c>
      <c r="G246" s="190" t="s">
        <v>3824</v>
      </c>
    </row>
    <row r="247" spans="1:7" s="192" customFormat="1" ht="12.75">
      <c r="A247" s="185" t="s">
        <v>1206</v>
      </c>
      <c r="B247" s="185" t="s">
        <v>2127</v>
      </c>
      <c r="C247" s="186" t="s">
        <v>680</v>
      </c>
      <c r="D247" s="193">
        <v>18400</v>
      </c>
      <c r="E247" s="222">
        <v>0</v>
      </c>
      <c r="F247" s="194">
        <f t="shared" si="3"/>
        <v>18400</v>
      </c>
      <c r="G247" s="190" t="s">
        <v>3824</v>
      </c>
    </row>
    <row r="248" spans="1:7" s="192" customFormat="1" ht="12.75">
      <c r="A248" s="185" t="s">
        <v>1206</v>
      </c>
      <c r="B248" s="185" t="s">
        <v>2129</v>
      </c>
      <c r="C248" s="186" t="s">
        <v>681</v>
      </c>
      <c r="D248" s="193">
        <v>8912.5</v>
      </c>
      <c r="E248" s="222">
        <v>0</v>
      </c>
      <c r="F248" s="194">
        <f t="shared" si="3"/>
        <v>8912.5</v>
      </c>
      <c r="G248" s="190" t="s">
        <v>3824</v>
      </c>
    </row>
    <row r="249" spans="1:7" s="192" customFormat="1" ht="12.75">
      <c r="A249" s="185" t="s">
        <v>1206</v>
      </c>
      <c r="B249" s="185" t="s">
        <v>2131</v>
      </c>
      <c r="C249" s="186" t="s">
        <v>682</v>
      </c>
      <c r="D249" s="193">
        <v>26890.95</v>
      </c>
      <c r="E249" s="222">
        <v>0</v>
      </c>
      <c r="F249" s="194">
        <f t="shared" si="3"/>
        <v>26890.95</v>
      </c>
      <c r="G249" s="190" t="s">
        <v>3824</v>
      </c>
    </row>
    <row r="250" spans="1:7" s="192" customFormat="1" ht="12.75">
      <c r="A250" s="185" t="s">
        <v>1206</v>
      </c>
      <c r="B250" s="185" t="s">
        <v>2135</v>
      </c>
      <c r="C250" s="186" t="s">
        <v>2136</v>
      </c>
      <c r="D250" s="193">
        <v>8165</v>
      </c>
      <c r="E250" s="222">
        <v>0</v>
      </c>
      <c r="F250" s="194">
        <f t="shared" si="3"/>
        <v>8165</v>
      </c>
      <c r="G250" s="190" t="s">
        <v>3824</v>
      </c>
    </row>
    <row r="251" spans="1:7" s="192" customFormat="1" ht="12.75">
      <c r="A251" s="185" t="s">
        <v>1206</v>
      </c>
      <c r="B251" s="185" t="s">
        <v>2137</v>
      </c>
      <c r="C251" s="186" t="s">
        <v>2138</v>
      </c>
      <c r="D251" s="193">
        <v>18287.35</v>
      </c>
      <c r="E251" s="222">
        <v>0</v>
      </c>
      <c r="F251" s="194">
        <f t="shared" si="3"/>
        <v>18287.35</v>
      </c>
      <c r="G251" s="190" t="s">
        <v>3824</v>
      </c>
    </row>
    <row r="252" spans="1:7" s="192" customFormat="1" ht="12.75">
      <c r="A252" s="185" t="s">
        <v>1206</v>
      </c>
      <c r="B252" s="185" t="s">
        <v>2139</v>
      </c>
      <c r="C252" s="186" t="s">
        <v>683</v>
      </c>
      <c r="D252" s="193">
        <v>17116.49</v>
      </c>
      <c r="E252" s="222">
        <v>0</v>
      </c>
      <c r="F252" s="194">
        <f t="shared" si="3"/>
        <v>17116.49</v>
      </c>
      <c r="G252" s="190" t="s">
        <v>3824</v>
      </c>
    </row>
    <row r="253" spans="1:7" s="192" customFormat="1" ht="12.75">
      <c r="A253" s="185" t="s">
        <v>1206</v>
      </c>
      <c r="B253" s="185" t="s">
        <v>2175</v>
      </c>
      <c r="C253" s="186" t="s">
        <v>684</v>
      </c>
      <c r="D253" s="193">
        <v>58419.73</v>
      </c>
      <c r="E253" s="222">
        <v>0</v>
      </c>
      <c r="F253" s="194">
        <f t="shared" si="3"/>
        <v>58419.73</v>
      </c>
      <c r="G253" s="190" t="s">
        <v>3824</v>
      </c>
    </row>
    <row r="254" spans="1:7" s="192" customFormat="1" ht="12.75">
      <c r="A254" s="185" t="s">
        <v>1206</v>
      </c>
      <c r="B254" s="185" t="s">
        <v>2177</v>
      </c>
      <c r="C254" s="186" t="s">
        <v>2178</v>
      </c>
      <c r="D254" s="193">
        <v>172500</v>
      </c>
      <c r="E254" s="222">
        <v>0</v>
      </c>
      <c r="F254" s="194">
        <f t="shared" si="3"/>
        <v>172500</v>
      </c>
      <c r="G254" s="190" t="s">
        <v>3824</v>
      </c>
    </row>
    <row r="255" spans="1:7" s="192" customFormat="1" ht="12.75">
      <c r="A255" s="185" t="s">
        <v>1206</v>
      </c>
      <c r="B255" s="185" t="s">
        <v>2181</v>
      </c>
      <c r="C255" s="186" t="s">
        <v>685</v>
      </c>
      <c r="D255" s="193">
        <v>7884.05</v>
      </c>
      <c r="E255" s="222">
        <v>0</v>
      </c>
      <c r="F255" s="194">
        <f t="shared" si="3"/>
        <v>7884.05</v>
      </c>
      <c r="G255" s="190" t="s">
        <v>3824</v>
      </c>
    </row>
    <row r="256" spans="1:7" s="192" customFormat="1" ht="12.75">
      <c r="A256" s="185" t="s">
        <v>1206</v>
      </c>
      <c r="B256" s="185" t="s">
        <v>2183</v>
      </c>
      <c r="C256" s="186" t="s">
        <v>686</v>
      </c>
      <c r="D256" s="193">
        <v>17160</v>
      </c>
      <c r="E256" s="222">
        <v>0</v>
      </c>
      <c r="F256" s="194">
        <f t="shared" si="3"/>
        <v>17160</v>
      </c>
      <c r="G256" s="190" t="s">
        <v>3824</v>
      </c>
    </row>
    <row r="257" spans="1:7" s="192" customFormat="1" ht="12.75">
      <c r="A257" s="185" t="s">
        <v>1206</v>
      </c>
      <c r="B257" s="185" t="s">
        <v>2185</v>
      </c>
      <c r="C257" s="186" t="s">
        <v>2186</v>
      </c>
      <c r="D257" s="193">
        <v>56224.75</v>
      </c>
      <c r="E257" s="222">
        <v>0</v>
      </c>
      <c r="F257" s="194">
        <f t="shared" si="3"/>
        <v>56224.75</v>
      </c>
      <c r="G257" s="190" t="s">
        <v>3824</v>
      </c>
    </row>
    <row r="258" spans="1:7" s="192" customFormat="1" ht="12.75">
      <c r="A258" s="185" t="s">
        <v>1206</v>
      </c>
      <c r="B258" s="185" t="s">
        <v>2187</v>
      </c>
      <c r="C258" s="186" t="s">
        <v>2188</v>
      </c>
      <c r="D258" s="193">
        <v>8150</v>
      </c>
      <c r="E258" s="222">
        <v>0</v>
      </c>
      <c r="F258" s="194">
        <f t="shared" si="3"/>
        <v>8150</v>
      </c>
      <c r="G258" s="190" t="s">
        <v>3824</v>
      </c>
    </row>
    <row r="259" spans="1:8" s="192" customFormat="1" ht="12.75">
      <c r="A259" s="185" t="s">
        <v>1206</v>
      </c>
      <c r="B259" s="185" t="s">
        <v>2193</v>
      </c>
      <c r="C259" s="186" t="s">
        <v>2194</v>
      </c>
      <c r="D259" s="193">
        <v>16941.129999999997</v>
      </c>
      <c r="E259" s="198">
        <v>16941.13</v>
      </c>
      <c r="F259" s="194">
        <f t="shared" si="3"/>
        <v>0</v>
      </c>
      <c r="G259" s="190" t="s">
        <v>3825</v>
      </c>
      <c r="H259" s="191"/>
    </row>
    <row r="260" spans="1:8" s="192" customFormat="1" ht="12.75">
      <c r="A260" s="185" t="s">
        <v>1206</v>
      </c>
      <c r="B260" s="185" t="s">
        <v>2199</v>
      </c>
      <c r="C260" s="186" t="s">
        <v>687</v>
      </c>
      <c r="D260" s="193">
        <v>24709.67</v>
      </c>
      <c r="E260" s="222">
        <v>0</v>
      </c>
      <c r="F260" s="194">
        <f t="shared" si="3"/>
        <v>24709.67</v>
      </c>
      <c r="G260" s="190" t="s">
        <v>3824</v>
      </c>
      <c r="H260" s="191"/>
    </row>
    <row r="261" spans="1:8" s="192" customFormat="1" ht="12.75">
      <c r="A261" s="185" t="s">
        <v>1206</v>
      </c>
      <c r="B261" s="185" t="s">
        <v>2201</v>
      </c>
      <c r="C261" s="186" t="s">
        <v>688</v>
      </c>
      <c r="D261" s="193">
        <v>48500.5</v>
      </c>
      <c r="E261" s="222">
        <v>0</v>
      </c>
      <c r="F261" s="194">
        <f t="shared" si="3"/>
        <v>48500.5</v>
      </c>
      <c r="G261" s="190" t="s">
        <v>3824</v>
      </c>
      <c r="H261" s="191"/>
    </row>
    <row r="262" spans="1:8" s="192" customFormat="1" ht="12.75">
      <c r="A262" s="185" t="s">
        <v>1206</v>
      </c>
      <c r="B262" s="185" t="s">
        <v>2209</v>
      </c>
      <c r="C262" s="186" t="s">
        <v>2210</v>
      </c>
      <c r="D262" s="193">
        <v>44180.7</v>
      </c>
      <c r="E262" s="222">
        <v>0</v>
      </c>
      <c r="F262" s="194">
        <f t="shared" si="3"/>
        <v>44180.7</v>
      </c>
      <c r="G262" s="190" t="s">
        <v>3824</v>
      </c>
      <c r="H262" s="191"/>
    </row>
    <row r="263" spans="1:8" s="192" customFormat="1" ht="12.75">
      <c r="A263" s="185" t="s">
        <v>1206</v>
      </c>
      <c r="B263" s="185" t="s">
        <v>2211</v>
      </c>
      <c r="C263" s="186" t="s">
        <v>2212</v>
      </c>
      <c r="D263" s="193">
        <v>28388.61</v>
      </c>
      <c r="E263" s="222">
        <v>0</v>
      </c>
      <c r="F263" s="194">
        <f t="shared" si="3"/>
        <v>28388.61</v>
      </c>
      <c r="G263" s="190" t="s">
        <v>3824</v>
      </c>
      <c r="H263" s="191"/>
    </row>
    <row r="264" spans="1:8" s="192" customFormat="1" ht="12.75">
      <c r="A264" s="185" t="s">
        <v>1206</v>
      </c>
      <c r="B264" s="185" t="s">
        <v>2217</v>
      </c>
      <c r="C264" s="186" t="s">
        <v>2218</v>
      </c>
      <c r="D264" s="193">
        <v>7046.72</v>
      </c>
      <c r="E264" s="222">
        <v>0</v>
      </c>
      <c r="F264" s="194">
        <f t="shared" si="3"/>
        <v>7046.72</v>
      </c>
      <c r="G264" s="190" t="s">
        <v>3824</v>
      </c>
      <c r="H264" s="191"/>
    </row>
    <row r="265" spans="1:8" s="192" customFormat="1" ht="12.75">
      <c r="A265" s="185" t="s">
        <v>1206</v>
      </c>
      <c r="B265" s="185" t="s">
        <v>1</v>
      </c>
      <c r="C265" s="186" t="s">
        <v>689</v>
      </c>
      <c r="D265" s="193">
        <v>9059.02</v>
      </c>
      <c r="E265" s="222">
        <v>0</v>
      </c>
      <c r="F265" s="194">
        <f t="shared" si="3"/>
        <v>9059.02</v>
      </c>
      <c r="G265" s="190" t="s">
        <v>3824</v>
      </c>
      <c r="H265" s="191"/>
    </row>
    <row r="266" spans="1:8" s="192" customFormat="1" ht="12.75">
      <c r="A266" s="185" t="s">
        <v>1206</v>
      </c>
      <c r="B266" s="185" t="s">
        <v>3</v>
      </c>
      <c r="C266" s="186" t="s">
        <v>4</v>
      </c>
      <c r="D266" s="193">
        <v>46000</v>
      </c>
      <c r="E266" s="222">
        <v>0</v>
      </c>
      <c r="F266" s="194">
        <f t="shared" si="3"/>
        <v>46000</v>
      </c>
      <c r="G266" s="190" t="s">
        <v>3824</v>
      </c>
      <c r="H266" s="191"/>
    </row>
    <row r="267" spans="1:8" s="192" customFormat="1" ht="12.75">
      <c r="A267" s="185" t="s">
        <v>1206</v>
      </c>
      <c r="B267" s="185" t="s">
        <v>5</v>
      </c>
      <c r="C267" s="186" t="s">
        <v>690</v>
      </c>
      <c r="D267" s="193">
        <v>19200</v>
      </c>
      <c r="E267" s="222">
        <v>0</v>
      </c>
      <c r="F267" s="194">
        <f t="shared" si="3"/>
        <v>19200</v>
      </c>
      <c r="G267" s="190" t="s">
        <v>3824</v>
      </c>
      <c r="H267" s="191"/>
    </row>
    <row r="268" spans="1:8" s="192" customFormat="1" ht="12.75">
      <c r="A268" s="185" t="s">
        <v>1206</v>
      </c>
      <c r="B268" s="185" t="s">
        <v>7</v>
      </c>
      <c r="C268" s="186" t="s">
        <v>691</v>
      </c>
      <c r="D268" s="193">
        <v>10441</v>
      </c>
      <c r="E268" s="222">
        <v>0</v>
      </c>
      <c r="F268" s="194">
        <f t="shared" si="3"/>
        <v>10441</v>
      </c>
      <c r="G268" s="190" t="s">
        <v>3824</v>
      </c>
      <c r="H268" s="191"/>
    </row>
    <row r="269" spans="1:8" s="192" customFormat="1" ht="12.75">
      <c r="A269" s="185" t="s">
        <v>1206</v>
      </c>
      <c r="B269" s="185" t="s">
        <v>9</v>
      </c>
      <c r="C269" s="186" t="s">
        <v>692</v>
      </c>
      <c r="D269" s="193">
        <v>5050</v>
      </c>
      <c r="E269" s="222">
        <v>0</v>
      </c>
      <c r="F269" s="194">
        <f t="shared" si="3"/>
        <v>5050</v>
      </c>
      <c r="G269" s="190" t="s">
        <v>3824</v>
      </c>
      <c r="H269" s="191"/>
    </row>
    <row r="270" spans="1:8" s="192" customFormat="1" ht="12.75">
      <c r="A270" s="185" t="s">
        <v>1206</v>
      </c>
      <c r="B270" s="185" t="s">
        <v>35</v>
      </c>
      <c r="C270" s="186" t="s">
        <v>36</v>
      </c>
      <c r="D270" s="193">
        <v>77625</v>
      </c>
      <c r="E270" s="222">
        <v>0</v>
      </c>
      <c r="F270" s="194">
        <f t="shared" si="3"/>
        <v>77625</v>
      </c>
      <c r="G270" s="190" t="s">
        <v>3824</v>
      </c>
      <c r="H270" s="191"/>
    </row>
    <row r="271" spans="1:8" s="192" customFormat="1" ht="12.75">
      <c r="A271" s="185" t="s">
        <v>1206</v>
      </c>
      <c r="B271" s="185" t="s">
        <v>39</v>
      </c>
      <c r="C271" s="186" t="s">
        <v>40</v>
      </c>
      <c r="D271" s="193">
        <v>7187.5</v>
      </c>
      <c r="E271" s="222">
        <v>0</v>
      </c>
      <c r="F271" s="194">
        <f t="shared" si="3"/>
        <v>7187.5</v>
      </c>
      <c r="G271" s="190" t="s">
        <v>3824</v>
      </c>
      <c r="H271" s="191"/>
    </row>
    <row r="272" spans="1:8" s="192" customFormat="1" ht="12.75">
      <c r="A272" s="185" t="s">
        <v>1206</v>
      </c>
      <c r="B272" s="185" t="s">
        <v>41</v>
      </c>
      <c r="C272" s="186" t="s">
        <v>502</v>
      </c>
      <c r="D272" s="193">
        <v>5143.05</v>
      </c>
      <c r="E272" s="222">
        <v>0</v>
      </c>
      <c r="F272" s="194">
        <f aca="true" t="shared" si="4" ref="F272:F335">+D272-E272</f>
        <v>5143.05</v>
      </c>
      <c r="G272" s="190" t="s">
        <v>3824</v>
      </c>
      <c r="H272" s="191"/>
    </row>
    <row r="273" spans="1:8" s="192" customFormat="1" ht="12.75">
      <c r="A273" s="185" t="s">
        <v>1206</v>
      </c>
      <c r="B273" s="185" t="s">
        <v>69</v>
      </c>
      <c r="C273" s="186" t="s">
        <v>693</v>
      </c>
      <c r="D273" s="193">
        <v>42010</v>
      </c>
      <c r="E273" s="222">
        <v>0</v>
      </c>
      <c r="F273" s="194">
        <f t="shared" si="4"/>
        <v>42010</v>
      </c>
      <c r="G273" s="190" t="s">
        <v>3824</v>
      </c>
      <c r="H273" s="191"/>
    </row>
    <row r="274" spans="1:8" s="192" customFormat="1" ht="12.75">
      <c r="A274" s="185" t="s">
        <v>1206</v>
      </c>
      <c r="B274" s="185" t="s">
        <v>77</v>
      </c>
      <c r="C274" s="186" t="s">
        <v>694</v>
      </c>
      <c r="D274" s="193">
        <v>5519.13</v>
      </c>
      <c r="E274" s="222">
        <v>0</v>
      </c>
      <c r="F274" s="194">
        <f t="shared" si="4"/>
        <v>5519.13</v>
      </c>
      <c r="G274" s="190" t="s">
        <v>3824</v>
      </c>
      <c r="H274" s="191"/>
    </row>
    <row r="275" spans="1:8" s="192" customFormat="1" ht="12.75">
      <c r="A275" s="185" t="s">
        <v>1206</v>
      </c>
      <c r="B275" s="185" t="s">
        <v>83</v>
      </c>
      <c r="C275" s="186" t="s">
        <v>695</v>
      </c>
      <c r="D275" s="193">
        <v>11700</v>
      </c>
      <c r="E275" s="222">
        <v>0</v>
      </c>
      <c r="F275" s="194">
        <f t="shared" si="4"/>
        <v>11700</v>
      </c>
      <c r="G275" s="190" t="s">
        <v>3824</v>
      </c>
      <c r="H275" s="191"/>
    </row>
    <row r="276" spans="1:8" s="192" customFormat="1" ht="12.75">
      <c r="A276" s="185" t="s">
        <v>1206</v>
      </c>
      <c r="B276" s="185" t="s">
        <v>696</v>
      </c>
      <c r="C276" s="186" t="s">
        <v>697</v>
      </c>
      <c r="D276" s="193">
        <v>88551.54000000001</v>
      </c>
      <c r="E276" s="222">
        <v>0</v>
      </c>
      <c r="F276" s="194">
        <f t="shared" si="4"/>
        <v>88551.54000000001</v>
      </c>
      <c r="G276" s="190" t="s">
        <v>3824</v>
      </c>
      <c r="H276" s="191"/>
    </row>
    <row r="277" spans="1:8" s="192" customFormat="1" ht="12.75">
      <c r="A277" s="185" t="s">
        <v>1206</v>
      </c>
      <c r="B277" s="185" t="s">
        <v>89</v>
      </c>
      <c r="C277" s="186" t="s">
        <v>698</v>
      </c>
      <c r="D277" s="193">
        <v>20000</v>
      </c>
      <c r="E277" s="222">
        <v>0</v>
      </c>
      <c r="F277" s="194">
        <f t="shared" si="4"/>
        <v>20000</v>
      </c>
      <c r="G277" s="190" t="s">
        <v>3824</v>
      </c>
      <c r="H277" s="191"/>
    </row>
    <row r="278" spans="1:8" s="192" customFormat="1" ht="12.75">
      <c r="A278" s="185" t="s">
        <v>1206</v>
      </c>
      <c r="B278" s="185" t="s">
        <v>92</v>
      </c>
      <c r="C278" s="186" t="s">
        <v>503</v>
      </c>
      <c r="D278" s="193">
        <v>5358</v>
      </c>
      <c r="E278" s="222">
        <v>0</v>
      </c>
      <c r="F278" s="194">
        <f t="shared" si="4"/>
        <v>5358</v>
      </c>
      <c r="G278" s="190" t="s">
        <v>3824</v>
      </c>
      <c r="H278" s="191"/>
    </row>
    <row r="279" spans="1:8" s="192" customFormat="1" ht="12.75">
      <c r="A279" s="185" t="s">
        <v>1206</v>
      </c>
      <c r="B279" s="185" t="s">
        <v>1707</v>
      </c>
      <c r="C279" s="186" t="s">
        <v>699</v>
      </c>
      <c r="D279" s="193">
        <v>2000</v>
      </c>
      <c r="E279" s="222">
        <v>0</v>
      </c>
      <c r="F279" s="194">
        <f t="shared" si="4"/>
        <v>2000</v>
      </c>
      <c r="G279" s="190" t="s">
        <v>3824</v>
      </c>
      <c r="H279" s="191"/>
    </row>
    <row r="280" spans="1:8" s="192" customFormat="1" ht="12.75">
      <c r="A280" s="185" t="s">
        <v>1206</v>
      </c>
      <c r="B280" s="185" t="s">
        <v>1713</v>
      </c>
      <c r="C280" s="186" t="s">
        <v>575</v>
      </c>
      <c r="D280" s="193">
        <v>0.7200000000011642</v>
      </c>
      <c r="E280" s="222">
        <v>0</v>
      </c>
      <c r="F280" s="194">
        <f t="shared" si="4"/>
        <v>0.7200000000011642</v>
      </c>
      <c r="G280" s="190" t="s">
        <v>3850</v>
      </c>
      <c r="H280" s="191"/>
    </row>
    <row r="281" spans="1:8" s="192" customFormat="1" ht="12.75">
      <c r="A281" s="185" t="s">
        <v>1206</v>
      </c>
      <c r="B281" s="185" t="s">
        <v>1719</v>
      </c>
      <c r="C281" s="186" t="s">
        <v>1720</v>
      </c>
      <c r="D281" s="193">
        <v>375.81</v>
      </c>
      <c r="E281" s="222">
        <v>0</v>
      </c>
      <c r="F281" s="194">
        <f t="shared" si="4"/>
        <v>375.81</v>
      </c>
      <c r="G281" s="190" t="s">
        <v>3850</v>
      </c>
      <c r="H281" s="191"/>
    </row>
    <row r="282" spans="1:8" s="192" customFormat="1" ht="12.75">
      <c r="A282" s="185" t="s">
        <v>1206</v>
      </c>
      <c r="B282" s="185" t="s">
        <v>1721</v>
      </c>
      <c r="C282" s="186" t="s">
        <v>574</v>
      </c>
      <c r="D282" s="193">
        <v>500</v>
      </c>
      <c r="E282" s="222">
        <v>0</v>
      </c>
      <c r="F282" s="194">
        <f t="shared" si="4"/>
        <v>500</v>
      </c>
      <c r="G282" s="190" t="s">
        <v>3850</v>
      </c>
      <c r="H282" s="191"/>
    </row>
    <row r="283" spans="1:8" s="192" customFormat="1" ht="12.75">
      <c r="A283" s="185" t="s">
        <v>1206</v>
      </c>
      <c r="B283" s="185" t="s">
        <v>1723</v>
      </c>
      <c r="C283" s="186" t="s">
        <v>700</v>
      </c>
      <c r="D283" s="193">
        <v>1993.39</v>
      </c>
      <c r="E283" s="222">
        <v>0</v>
      </c>
      <c r="F283" s="194">
        <f t="shared" si="4"/>
        <v>1993.39</v>
      </c>
      <c r="G283" s="190" t="s">
        <v>3824</v>
      </c>
      <c r="H283" s="191"/>
    </row>
    <row r="284" spans="1:8" s="192" customFormat="1" ht="12.75">
      <c r="A284" s="185" t="s">
        <v>1206</v>
      </c>
      <c r="B284" s="185" t="s">
        <v>1725</v>
      </c>
      <c r="C284" s="186" t="s">
        <v>701</v>
      </c>
      <c r="D284" s="193">
        <v>2000</v>
      </c>
      <c r="E284" s="222">
        <v>0</v>
      </c>
      <c r="F284" s="194">
        <f t="shared" si="4"/>
        <v>2000</v>
      </c>
      <c r="G284" s="190" t="s">
        <v>3824</v>
      </c>
      <c r="H284" s="191"/>
    </row>
    <row r="285" spans="1:8" s="192" customFormat="1" ht="12.75">
      <c r="A285" s="185" t="s">
        <v>1206</v>
      </c>
      <c r="B285" s="185" t="s">
        <v>1727</v>
      </c>
      <c r="C285" s="186" t="s">
        <v>1728</v>
      </c>
      <c r="D285" s="193">
        <v>20</v>
      </c>
      <c r="E285" s="222">
        <v>0</v>
      </c>
      <c r="F285" s="194">
        <f t="shared" si="4"/>
        <v>20</v>
      </c>
      <c r="G285" s="190" t="s">
        <v>3850</v>
      </c>
      <c r="H285" s="191"/>
    </row>
    <row r="286" spans="1:8" s="192" customFormat="1" ht="12.75">
      <c r="A286" s="185" t="s">
        <v>1206</v>
      </c>
      <c r="B286" s="185" t="s">
        <v>1729</v>
      </c>
      <c r="C286" s="186" t="s">
        <v>1730</v>
      </c>
      <c r="D286" s="193">
        <v>170.62</v>
      </c>
      <c r="E286" s="222">
        <v>0</v>
      </c>
      <c r="F286" s="194">
        <f t="shared" si="4"/>
        <v>170.62</v>
      </c>
      <c r="G286" s="190" t="s">
        <v>3850</v>
      </c>
      <c r="H286" s="191"/>
    </row>
    <row r="287" spans="1:8" s="192" customFormat="1" ht="12.75">
      <c r="A287" s="185" t="s">
        <v>1206</v>
      </c>
      <c r="B287" s="185" t="s">
        <v>1733</v>
      </c>
      <c r="C287" s="186" t="s">
        <v>1734</v>
      </c>
      <c r="D287" s="193">
        <v>1942.9</v>
      </c>
      <c r="E287" s="222">
        <v>0</v>
      </c>
      <c r="F287" s="194">
        <f t="shared" si="4"/>
        <v>1942.9</v>
      </c>
      <c r="G287" s="190" t="s">
        <v>3824</v>
      </c>
      <c r="H287" s="191"/>
    </row>
    <row r="288" spans="1:8" s="192" customFormat="1" ht="12.75">
      <c r="A288" s="185" t="s">
        <v>1206</v>
      </c>
      <c r="B288" s="185" t="s">
        <v>1735</v>
      </c>
      <c r="C288" s="186" t="s">
        <v>702</v>
      </c>
      <c r="D288" s="193">
        <v>4715</v>
      </c>
      <c r="E288" s="222">
        <v>0</v>
      </c>
      <c r="F288" s="194">
        <f t="shared" si="4"/>
        <v>4715</v>
      </c>
      <c r="G288" s="190" t="s">
        <v>3824</v>
      </c>
      <c r="H288" s="191"/>
    </row>
    <row r="289" spans="1:8" s="192" customFormat="1" ht="12.75">
      <c r="A289" s="185" t="s">
        <v>1206</v>
      </c>
      <c r="B289" s="185" t="s">
        <v>1737</v>
      </c>
      <c r="C289" s="186" t="s">
        <v>1738</v>
      </c>
      <c r="D289" s="193">
        <v>541</v>
      </c>
      <c r="E289" s="222">
        <v>0</v>
      </c>
      <c r="F289" s="194">
        <f t="shared" si="4"/>
        <v>541</v>
      </c>
      <c r="G289" s="190" t="s">
        <v>3824</v>
      </c>
      <c r="H289" s="191"/>
    </row>
    <row r="290" spans="1:8" s="192" customFormat="1" ht="12.75">
      <c r="A290" s="185" t="s">
        <v>1206</v>
      </c>
      <c r="B290" s="185" t="s">
        <v>1739</v>
      </c>
      <c r="C290" s="186" t="s">
        <v>573</v>
      </c>
      <c r="D290" s="193">
        <v>79.22</v>
      </c>
      <c r="E290" s="222">
        <v>0</v>
      </c>
      <c r="F290" s="194">
        <f t="shared" si="4"/>
        <v>79.22</v>
      </c>
      <c r="G290" s="190" t="s">
        <v>3850</v>
      </c>
      <c r="H290" s="191"/>
    </row>
    <row r="291" spans="1:8" s="192" customFormat="1" ht="12.75">
      <c r="A291" s="185" t="s">
        <v>1206</v>
      </c>
      <c r="B291" s="185" t="s">
        <v>1741</v>
      </c>
      <c r="C291" s="186" t="s">
        <v>572</v>
      </c>
      <c r="D291" s="193">
        <v>75</v>
      </c>
      <c r="E291" s="222">
        <v>0</v>
      </c>
      <c r="F291" s="194">
        <f t="shared" si="4"/>
        <v>75</v>
      </c>
      <c r="G291" s="190" t="s">
        <v>3850</v>
      </c>
      <c r="H291" s="191"/>
    </row>
    <row r="292" spans="1:8" s="192" customFormat="1" ht="12.75">
      <c r="A292" s="185" t="s">
        <v>1206</v>
      </c>
      <c r="B292" s="185" t="s">
        <v>1743</v>
      </c>
      <c r="C292" s="186" t="s">
        <v>1744</v>
      </c>
      <c r="D292" s="193">
        <v>4510.71</v>
      </c>
      <c r="E292" s="222">
        <v>0</v>
      </c>
      <c r="F292" s="194">
        <f t="shared" si="4"/>
        <v>4510.71</v>
      </c>
      <c r="G292" s="190" t="s">
        <v>3824</v>
      </c>
      <c r="H292" s="191"/>
    </row>
    <row r="293" spans="1:8" s="192" customFormat="1" ht="12.75">
      <c r="A293" s="185" t="s">
        <v>1206</v>
      </c>
      <c r="B293" s="185" t="s">
        <v>1745</v>
      </c>
      <c r="C293" s="186" t="s">
        <v>1746</v>
      </c>
      <c r="D293" s="193">
        <v>3353.41</v>
      </c>
      <c r="E293" s="222">
        <v>0</v>
      </c>
      <c r="F293" s="194">
        <f t="shared" si="4"/>
        <v>3353.41</v>
      </c>
      <c r="G293" s="190" t="s">
        <v>3824</v>
      </c>
      <c r="H293" s="191"/>
    </row>
    <row r="294" spans="1:8" s="192" customFormat="1" ht="12.75">
      <c r="A294" s="185" t="s">
        <v>1206</v>
      </c>
      <c r="B294" s="185" t="s">
        <v>1747</v>
      </c>
      <c r="C294" s="186" t="s">
        <v>703</v>
      </c>
      <c r="D294" s="193">
        <v>4323</v>
      </c>
      <c r="E294" s="222">
        <v>0</v>
      </c>
      <c r="F294" s="194">
        <f t="shared" si="4"/>
        <v>4323</v>
      </c>
      <c r="G294" s="190" t="s">
        <v>3824</v>
      </c>
      <c r="H294" s="191"/>
    </row>
    <row r="295" spans="1:8" s="192" customFormat="1" ht="12.75">
      <c r="A295" s="185" t="s">
        <v>1206</v>
      </c>
      <c r="B295" s="185" t="s">
        <v>1749</v>
      </c>
      <c r="C295" s="186" t="s">
        <v>571</v>
      </c>
      <c r="D295" s="193">
        <v>595.13</v>
      </c>
      <c r="E295" s="222">
        <v>0</v>
      </c>
      <c r="F295" s="194">
        <f t="shared" si="4"/>
        <v>595.13</v>
      </c>
      <c r="G295" s="190" t="s">
        <v>3850</v>
      </c>
      <c r="H295" s="191"/>
    </row>
    <row r="296" spans="1:8" s="192" customFormat="1" ht="12.75">
      <c r="A296" s="185" t="s">
        <v>1206</v>
      </c>
      <c r="B296" s="185" t="s">
        <v>1770</v>
      </c>
      <c r="C296" s="186" t="s">
        <v>1771</v>
      </c>
      <c r="D296" s="193">
        <v>1000</v>
      </c>
      <c r="E296" s="222">
        <v>0</v>
      </c>
      <c r="F296" s="194">
        <f t="shared" si="4"/>
        <v>1000</v>
      </c>
      <c r="G296" s="190" t="s">
        <v>3824</v>
      </c>
      <c r="H296" s="191"/>
    </row>
    <row r="297" spans="1:8" s="192" customFormat="1" ht="12.75">
      <c r="A297" s="185" t="s">
        <v>1206</v>
      </c>
      <c r="B297" s="185" t="s">
        <v>1776</v>
      </c>
      <c r="C297" s="186" t="s">
        <v>704</v>
      </c>
      <c r="D297" s="193">
        <v>508.81</v>
      </c>
      <c r="E297" s="222">
        <v>0</v>
      </c>
      <c r="F297" s="194">
        <f t="shared" si="4"/>
        <v>508.81</v>
      </c>
      <c r="G297" s="190" t="s">
        <v>3824</v>
      </c>
      <c r="H297" s="191"/>
    </row>
    <row r="298" spans="1:8" s="192" customFormat="1" ht="12.75">
      <c r="A298" s="185" t="s">
        <v>1206</v>
      </c>
      <c r="B298" s="185" t="s">
        <v>1778</v>
      </c>
      <c r="C298" s="186" t="s">
        <v>705</v>
      </c>
      <c r="D298" s="193">
        <v>3221.61</v>
      </c>
      <c r="E298" s="222">
        <v>0</v>
      </c>
      <c r="F298" s="194">
        <f t="shared" si="4"/>
        <v>3221.61</v>
      </c>
      <c r="G298" s="190" t="s">
        <v>3824</v>
      </c>
      <c r="H298" s="191"/>
    </row>
    <row r="299" spans="1:8" s="192" customFormat="1" ht="12.75">
      <c r="A299" s="185" t="s">
        <v>1206</v>
      </c>
      <c r="B299" s="185" t="s">
        <v>1788</v>
      </c>
      <c r="C299" s="186" t="s">
        <v>570</v>
      </c>
      <c r="D299" s="193">
        <v>171.06</v>
      </c>
      <c r="E299" s="222">
        <v>0</v>
      </c>
      <c r="F299" s="194">
        <f t="shared" si="4"/>
        <v>171.06</v>
      </c>
      <c r="G299" s="190" t="s">
        <v>3850</v>
      </c>
      <c r="H299" s="191"/>
    </row>
    <row r="300" spans="1:8" s="192" customFormat="1" ht="12.75">
      <c r="A300" s="185" t="s">
        <v>1206</v>
      </c>
      <c r="B300" s="185" t="s">
        <v>1794</v>
      </c>
      <c r="C300" s="186" t="s">
        <v>1795</v>
      </c>
      <c r="D300" s="193">
        <v>81.05</v>
      </c>
      <c r="E300" s="222">
        <v>0</v>
      </c>
      <c r="F300" s="194">
        <f t="shared" si="4"/>
        <v>81.05</v>
      </c>
      <c r="G300" s="190" t="s">
        <v>3850</v>
      </c>
      <c r="H300" s="191"/>
    </row>
    <row r="301" spans="1:8" s="192" customFormat="1" ht="12.75">
      <c r="A301" s="185" t="s">
        <v>1206</v>
      </c>
      <c r="B301" s="185" t="s">
        <v>1803</v>
      </c>
      <c r="C301" s="186" t="s">
        <v>1804</v>
      </c>
      <c r="D301" s="193">
        <v>4008.57</v>
      </c>
      <c r="E301" s="222">
        <v>0</v>
      </c>
      <c r="F301" s="194">
        <f t="shared" si="4"/>
        <v>4008.57</v>
      </c>
      <c r="G301" s="190" t="s">
        <v>3824</v>
      </c>
      <c r="H301" s="191"/>
    </row>
    <row r="302" spans="1:8" s="192" customFormat="1" ht="12.75">
      <c r="A302" s="185" t="s">
        <v>1206</v>
      </c>
      <c r="B302" s="185" t="s">
        <v>1805</v>
      </c>
      <c r="C302" s="186" t="s">
        <v>706</v>
      </c>
      <c r="D302" s="193">
        <v>1035</v>
      </c>
      <c r="E302" s="222">
        <v>0</v>
      </c>
      <c r="F302" s="194">
        <f t="shared" si="4"/>
        <v>1035</v>
      </c>
      <c r="G302" s="190" t="s">
        <v>3824</v>
      </c>
      <c r="H302" s="191"/>
    </row>
    <row r="303" spans="1:8" s="192" customFormat="1" ht="12.75">
      <c r="A303" s="185" t="s">
        <v>1206</v>
      </c>
      <c r="B303" s="185" t="s">
        <v>1807</v>
      </c>
      <c r="C303" s="186" t="s">
        <v>569</v>
      </c>
      <c r="D303" s="193">
        <v>250</v>
      </c>
      <c r="E303" s="222">
        <v>0</v>
      </c>
      <c r="F303" s="194">
        <f t="shared" si="4"/>
        <v>250</v>
      </c>
      <c r="G303" s="190" t="s">
        <v>3850</v>
      </c>
      <c r="H303" s="191"/>
    </row>
    <row r="304" spans="1:8" s="192" customFormat="1" ht="12.75">
      <c r="A304" s="185" t="s">
        <v>1206</v>
      </c>
      <c r="B304" s="185" t="s">
        <v>1808</v>
      </c>
      <c r="C304" s="186" t="s">
        <v>707</v>
      </c>
      <c r="D304" s="193">
        <v>998.66</v>
      </c>
      <c r="E304" s="222">
        <v>0</v>
      </c>
      <c r="F304" s="194">
        <f t="shared" si="4"/>
        <v>998.66</v>
      </c>
      <c r="G304" s="190" t="s">
        <v>3824</v>
      </c>
      <c r="H304" s="191"/>
    </row>
    <row r="305" spans="1:8" s="192" customFormat="1" ht="12.75">
      <c r="A305" s="185" t="s">
        <v>1206</v>
      </c>
      <c r="B305" s="185" t="s">
        <v>1810</v>
      </c>
      <c r="C305" s="186" t="s">
        <v>1811</v>
      </c>
      <c r="D305" s="193">
        <v>2184.64</v>
      </c>
      <c r="E305" s="222">
        <v>0</v>
      </c>
      <c r="F305" s="194">
        <f t="shared" si="4"/>
        <v>2184.64</v>
      </c>
      <c r="G305" s="190" t="s">
        <v>3824</v>
      </c>
      <c r="H305" s="191"/>
    </row>
    <row r="306" spans="1:8" s="192" customFormat="1" ht="12.75">
      <c r="A306" s="185" t="s">
        <v>1206</v>
      </c>
      <c r="B306" s="185" t="s">
        <v>1816</v>
      </c>
      <c r="C306" s="186" t="s">
        <v>1817</v>
      </c>
      <c r="D306" s="193">
        <v>40.13</v>
      </c>
      <c r="E306" s="222">
        <v>0</v>
      </c>
      <c r="F306" s="194">
        <f t="shared" si="4"/>
        <v>40.13</v>
      </c>
      <c r="G306" s="190" t="s">
        <v>3850</v>
      </c>
      <c r="H306" s="191"/>
    </row>
    <row r="307" spans="1:8" s="192" customFormat="1" ht="12.75">
      <c r="A307" s="185" t="s">
        <v>1206</v>
      </c>
      <c r="B307" s="185" t="s">
        <v>1818</v>
      </c>
      <c r="C307" s="186" t="s">
        <v>1819</v>
      </c>
      <c r="D307" s="193">
        <v>2000</v>
      </c>
      <c r="E307" s="222">
        <v>0</v>
      </c>
      <c r="F307" s="194">
        <f t="shared" si="4"/>
        <v>2000</v>
      </c>
      <c r="G307" s="190" t="s">
        <v>3824</v>
      </c>
      <c r="H307" s="191"/>
    </row>
    <row r="308" spans="1:8" s="192" customFormat="1" ht="12.75">
      <c r="A308" s="185" t="s">
        <v>1206</v>
      </c>
      <c r="B308" s="185" t="s">
        <v>1820</v>
      </c>
      <c r="C308" s="186" t="s">
        <v>1821</v>
      </c>
      <c r="D308" s="193">
        <v>7</v>
      </c>
      <c r="E308" s="222">
        <v>0</v>
      </c>
      <c r="F308" s="194">
        <f t="shared" si="4"/>
        <v>7</v>
      </c>
      <c r="G308" s="190" t="s">
        <v>3850</v>
      </c>
      <c r="H308" s="191"/>
    </row>
    <row r="309" spans="1:8" s="192" customFormat="1" ht="12.75">
      <c r="A309" s="185" t="s">
        <v>1206</v>
      </c>
      <c r="B309" s="185" t="s">
        <v>1822</v>
      </c>
      <c r="C309" s="186" t="s">
        <v>1823</v>
      </c>
      <c r="D309" s="193">
        <v>3036</v>
      </c>
      <c r="E309" s="222">
        <v>0</v>
      </c>
      <c r="F309" s="194">
        <f t="shared" si="4"/>
        <v>3036</v>
      </c>
      <c r="G309" s="190" t="s">
        <v>3824</v>
      </c>
      <c r="H309" s="191"/>
    </row>
    <row r="310" spans="1:8" s="192" customFormat="1" ht="12.75">
      <c r="A310" s="185" t="s">
        <v>1206</v>
      </c>
      <c r="B310" s="185" t="s">
        <v>1830</v>
      </c>
      <c r="C310" s="186" t="s">
        <v>1831</v>
      </c>
      <c r="D310" s="193">
        <v>2990</v>
      </c>
      <c r="E310" s="222">
        <v>0</v>
      </c>
      <c r="F310" s="194">
        <f t="shared" si="4"/>
        <v>2990</v>
      </c>
      <c r="G310" s="190" t="s">
        <v>3824</v>
      </c>
      <c r="H310" s="191"/>
    </row>
    <row r="311" spans="1:8" s="192" customFormat="1" ht="12.75">
      <c r="A311" s="185" t="s">
        <v>1206</v>
      </c>
      <c r="B311" s="185" t="s">
        <v>1838</v>
      </c>
      <c r="C311" s="186" t="s">
        <v>1839</v>
      </c>
      <c r="D311" s="193">
        <v>836</v>
      </c>
      <c r="E311" s="222">
        <v>0</v>
      </c>
      <c r="F311" s="194">
        <f t="shared" si="4"/>
        <v>836</v>
      </c>
      <c r="G311" s="190" t="s">
        <v>3824</v>
      </c>
      <c r="H311" s="191"/>
    </row>
    <row r="312" spans="1:8" s="192" customFormat="1" ht="12.75">
      <c r="A312" s="185" t="s">
        <v>1206</v>
      </c>
      <c r="B312" s="185" t="s">
        <v>1842</v>
      </c>
      <c r="C312" s="186" t="s">
        <v>568</v>
      </c>
      <c r="D312" s="193">
        <v>363.18</v>
      </c>
      <c r="E312" s="222">
        <v>0</v>
      </c>
      <c r="F312" s="194">
        <f t="shared" si="4"/>
        <v>363.18</v>
      </c>
      <c r="G312" s="190" t="s">
        <v>3850</v>
      </c>
      <c r="H312" s="191"/>
    </row>
    <row r="313" spans="1:8" s="192" customFormat="1" ht="12.75">
      <c r="A313" s="185" t="s">
        <v>1206</v>
      </c>
      <c r="B313" s="185" t="s">
        <v>1846</v>
      </c>
      <c r="C313" s="186" t="s">
        <v>567</v>
      </c>
      <c r="D313" s="193">
        <v>407.43</v>
      </c>
      <c r="E313" s="222">
        <v>0</v>
      </c>
      <c r="F313" s="194">
        <f t="shared" si="4"/>
        <v>407.43</v>
      </c>
      <c r="G313" s="190" t="s">
        <v>3850</v>
      </c>
      <c r="H313" s="191"/>
    </row>
    <row r="314" spans="1:8" s="192" customFormat="1" ht="12.75">
      <c r="A314" s="185" t="s">
        <v>1206</v>
      </c>
      <c r="B314" s="185" t="s">
        <v>1848</v>
      </c>
      <c r="C314" s="186" t="s">
        <v>1849</v>
      </c>
      <c r="D314" s="193">
        <v>451</v>
      </c>
      <c r="E314" s="222">
        <v>0</v>
      </c>
      <c r="F314" s="194">
        <f t="shared" si="4"/>
        <v>451</v>
      </c>
      <c r="G314" s="190" t="s">
        <v>3850</v>
      </c>
      <c r="H314" s="191"/>
    </row>
    <row r="315" spans="1:8" s="192" customFormat="1" ht="12.75">
      <c r="A315" s="185" t="s">
        <v>1206</v>
      </c>
      <c r="B315" s="185" t="s">
        <v>1850</v>
      </c>
      <c r="C315" s="186" t="s">
        <v>1851</v>
      </c>
      <c r="D315" s="193">
        <v>4102</v>
      </c>
      <c r="E315" s="222">
        <v>0</v>
      </c>
      <c r="F315" s="194">
        <f t="shared" si="4"/>
        <v>4102</v>
      </c>
      <c r="G315" s="190" t="s">
        <v>3824</v>
      </c>
      <c r="H315" s="191"/>
    </row>
    <row r="316" spans="1:8" s="192" customFormat="1" ht="12.75">
      <c r="A316" s="185" t="s">
        <v>1206</v>
      </c>
      <c r="B316" s="185" t="s">
        <v>1852</v>
      </c>
      <c r="C316" s="186" t="s">
        <v>1853</v>
      </c>
      <c r="D316" s="193">
        <v>2194.2</v>
      </c>
      <c r="E316" s="222">
        <v>0</v>
      </c>
      <c r="F316" s="194">
        <f t="shared" si="4"/>
        <v>2194.2</v>
      </c>
      <c r="G316" s="190" t="s">
        <v>3824</v>
      </c>
      <c r="H316" s="191"/>
    </row>
    <row r="317" spans="1:8" s="192" customFormat="1" ht="12.75">
      <c r="A317" s="185" t="s">
        <v>1206</v>
      </c>
      <c r="B317" s="185" t="s">
        <v>1854</v>
      </c>
      <c r="C317" s="186" t="s">
        <v>708</v>
      </c>
      <c r="D317" s="193">
        <v>1150</v>
      </c>
      <c r="E317" s="222">
        <v>0</v>
      </c>
      <c r="F317" s="194">
        <f t="shared" si="4"/>
        <v>1150</v>
      </c>
      <c r="G317" s="190" t="s">
        <v>3824</v>
      </c>
      <c r="H317" s="191"/>
    </row>
    <row r="318" spans="1:8" s="192" customFormat="1" ht="12.75">
      <c r="A318" s="185" t="s">
        <v>1206</v>
      </c>
      <c r="B318" s="185" t="s">
        <v>1856</v>
      </c>
      <c r="C318" s="186" t="s">
        <v>1857</v>
      </c>
      <c r="D318" s="193">
        <v>2875</v>
      </c>
      <c r="E318" s="222">
        <v>0</v>
      </c>
      <c r="F318" s="194">
        <f t="shared" si="4"/>
        <v>2875</v>
      </c>
      <c r="G318" s="190" t="s">
        <v>3824</v>
      </c>
      <c r="H318" s="191"/>
    </row>
    <row r="319" spans="1:8" s="192" customFormat="1" ht="12.75">
      <c r="A319" s="185" t="s">
        <v>1206</v>
      </c>
      <c r="B319" s="185" t="s">
        <v>1858</v>
      </c>
      <c r="C319" s="186" t="s">
        <v>566</v>
      </c>
      <c r="D319" s="193">
        <v>94.66</v>
      </c>
      <c r="E319" s="222">
        <v>0</v>
      </c>
      <c r="F319" s="194">
        <f t="shared" si="4"/>
        <v>94.66</v>
      </c>
      <c r="G319" s="190" t="s">
        <v>3850</v>
      </c>
      <c r="H319" s="191"/>
    </row>
    <row r="320" spans="1:8" s="192" customFormat="1" ht="12.75">
      <c r="A320" s="185" t="s">
        <v>1206</v>
      </c>
      <c r="B320" s="185" t="s">
        <v>1874</v>
      </c>
      <c r="C320" s="186" t="s">
        <v>1875</v>
      </c>
      <c r="D320" s="193">
        <v>2500</v>
      </c>
      <c r="E320" s="222">
        <v>0</v>
      </c>
      <c r="F320" s="194">
        <f t="shared" si="4"/>
        <v>2500</v>
      </c>
      <c r="G320" s="190" t="s">
        <v>3824</v>
      </c>
      <c r="H320" s="191"/>
    </row>
    <row r="321" spans="1:8" s="192" customFormat="1" ht="12.75">
      <c r="A321" s="185" t="s">
        <v>1206</v>
      </c>
      <c r="B321" s="185" t="s">
        <v>1876</v>
      </c>
      <c r="C321" s="186" t="s">
        <v>1877</v>
      </c>
      <c r="D321" s="193">
        <v>254.91</v>
      </c>
      <c r="E321" s="222">
        <v>0</v>
      </c>
      <c r="F321" s="194">
        <f t="shared" si="4"/>
        <v>254.91</v>
      </c>
      <c r="G321" s="190" t="s">
        <v>3850</v>
      </c>
      <c r="H321" s="191"/>
    </row>
    <row r="322" spans="1:8" s="192" customFormat="1" ht="12.75">
      <c r="A322" s="185" t="s">
        <v>1206</v>
      </c>
      <c r="B322" s="185" t="s">
        <v>1878</v>
      </c>
      <c r="C322" s="186" t="s">
        <v>1879</v>
      </c>
      <c r="D322" s="193">
        <v>3910</v>
      </c>
      <c r="E322" s="222">
        <v>0</v>
      </c>
      <c r="F322" s="194">
        <f t="shared" si="4"/>
        <v>3910</v>
      </c>
      <c r="G322" s="190" t="s">
        <v>3824</v>
      </c>
      <c r="H322" s="191"/>
    </row>
    <row r="323" spans="1:8" s="192" customFormat="1" ht="12.75">
      <c r="A323" s="185" t="s">
        <v>1206</v>
      </c>
      <c r="B323" s="185" t="s">
        <v>1890</v>
      </c>
      <c r="C323" s="186" t="s">
        <v>1891</v>
      </c>
      <c r="D323" s="193">
        <v>4719.4</v>
      </c>
      <c r="E323" s="222">
        <v>0</v>
      </c>
      <c r="F323" s="194">
        <f t="shared" si="4"/>
        <v>4719.4</v>
      </c>
      <c r="G323" s="190" t="s">
        <v>3824</v>
      </c>
      <c r="H323" s="191"/>
    </row>
    <row r="324" spans="1:8" s="192" customFormat="1" ht="12.75">
      <c r="A324" s="185" t="s">
        <v>1206</v>
      </c>
      <c r="B324" s="185" t="s">
        <v>1892</v>
      </c>
      <c r="C324" s="186" t="s">
        <v>2482</v>
      </c>
      <c r="D324" s="193">
        <v>6</v>
      </c>
      <c r="E324" s="222">
        <v>0</v>
      </c>
      <c r="F324" s="194">
        <f t="shared" si="4"/>
        <v>6</v>
      </c>
      <c r="G324" s="190" t="s">
        <v>3850</v>
      </c>
      <c r="H324" s="191"/>
    </row>
    <row r="325" spans="1:8" s="192" customFormat="1" ht="12.75">
      <c r="A325" s="185" t="s">
        <v>1206</v>
      </c>
      <c r="B325" s="185" t="s">
        <v>1893</v>
      </c>
      <c r="C325" s="186" t="s">
        <v>709</v>
      </c>
      <c r="D325" s="193">
        <v>2000</v>
      </c>
      <c r="E325" s="222">
        <v>0</v>
      </c>
      <c r="F325" s="194">
        <f t="shared" si="4"/>
        <v>2000</v>
      </c>
      <c r="G325" s="190" t="s">
        <v>3824</v>
      </c>
      <c r="H325" s="191"/>
    </row>
    <row r="326" spans="1:8" s="192" customFormat="1" ht="12.75">
      <c r="A326" s="185" t="s">
        <v>1206</v>
      </c>
      <c r="B326" s="185" t="s">
        <v>1895</v>
      </c>
      <c r="C326" s="186" t="s">
        <v>565</v>
      </c>
      <c r="D326" s="193">
        <v>99.19</v>
      </c>
      <c r="E326" s="222">
        <v>0</v>
      </c>
      <c r="F326" s="194">
        <f t="shared" si="4"/>
        <v>99.19</v>
      </c>
      <c r="G326" s="190" t="s">
        <v>3850</v>
      </c>
      <c r="H326" s="191"/>
    </row>
    <row r="327" spans="1:8" s="192" customFormat="1" ht="12.75">
      <c r="A327" s="185" t="s">
        <v>1206</v>
      </c>
      <c r="B327" s="185" t="s">
        <v>1896</v>
      </c>
      <c r="C327" s="186" t="s">
        <v>710</v>
      </c>
      <c r="D327" s="193">
        <v>697.4</v>
      </c>
      <c r="E327" s="222">
        <v>0</v>
      </c>
      <c r="F327" s="194">
        <f t="shared" si="4"/>
        <v>697.4</v>
      </c>
      <c r="G327" s="190" t="s">
        <v>3824</v>
      </c>
      <c r="H327" s="191"/>
    </row>
    <row r="328" spans="1:8" s="192" customFormat="1" ht="12.75">
      <c r="A328" s="185" t="s">
        <v>1206</v>
      </c>
      <c r="B328" s="185" t="s">
        <v>1912</v>
      </c>
      <c r="C328" s="186" t="s">
        <v>564</v>
      </c>
      <c r="D328" s="193">
        <v>1.29</v>
      </c>
      <c r="E328" s="222">
        <v>0</v>
      </c>
      <c r="F328" s="194">
        <f t="shared" si="4"/>
        <v>1.29</v>
      </c>
      <c r="G328" s="190" t="s">
        <v>3850</v>
      </c>
      <c r="H328" s="191"/>
    </row>
    <row r="329" spans="1:8" s="192" customFormat="1" ht="12.75">
      <c r="A329" s="185" t="s">
        <v>1206</v>
      </c>
      <c r="B329" s="185" t="s">
        <v>1918</v>
      </c>
      <c r="C329" s="186" t="s">
        <v>711</v>
      </c>
      <c r="D329" s="193">
        <v>5000</v>
      </c>
      <c r="E329" s="222">
        <v>0</v>
      </c>
      <c r="F329" s="194">
        <f t="shared" si="4"/>
        <v>5000</v>
      </c>
      <c r="G329" s="190" t="s">
        <v>3824</v>
      </c>
      <c r="H329" s="191"/>
    </row>
    <row r="330" spans="1:8" s="192" customFormat="1" ht="12.75">
      <c r="A330" s="185" t="s">
        <v>1206</v>
      </c>
      <c r="B330" s="185" t="s">
        <v>1920</v>
      </c>
      <c r="C330" s="186" t="s">
        <v>712</v>
      </c>
      <c r="D330" s="193">
        <v>3619.24</v>
      </c>
      <c r="E330" s="222">
        <v>0</v>
      </c>
      <c r="F330" s="194">
        <f t="shared" si="4"/>
        <v>3619.24</v>
      </c>
      <c r="G330" s="190" t="s">
        <v>3824</v>
      </c>
      <c r="H330" s="191"/>
    </row>
    <row r="331" spans="1:8" s="192" customFormat="1" ht="12.75">
      <c r="A331" s="185" t="s">
        <v>1206</v>
      </c>
      <c r="B331" s="185" t="s">
        <v>1922</v>
      </c>
      <c r="C331" s="186" t="s">
        <v>563</v>
      </c>
      <c r="D331" s="193">
        <v>203</v>
      </c>
      <c r="E331" s="222">
        <v>0</v>
      </c>
      <c r="F331" s="194">
        <f t="shared" si="4"/>
        <v>203</v>
      </c>
      <c r="G331" s="190" t="s">
        <v>3850</v>
      </c>
      <c r="H331" s="191"/>
    </row>
    <row r="332" spans="1:8" s="192" customFormat="1" ht="12.75">
      <c r="A332" s="185" t="s">
        <v>1206</v>
      </c>
      <c r="B332" s="185" t="s">
        <v>1924</v>
      </c>
      <c r="C332" s="186" t="s">
        <v>713</v>
      </c>
      <c r="D332" s="193">
        <v>4491.95</v>
      </c>
      <c r="E332" s="222">
        <v>0</v>
      </c>
      <c r="F332" s="194">
        <f t="shared" si="4"/>
        <v>4491.95</v>
      </c>
      <c r="G332" s="190" t="s">
        <v>3824</v>
      </c>
      <c r="H332" s="191"/>
    </row>
    <row r="333" spans="1:8" s="192" customFormat="1" ht="12.75">
      <c r="A333" s="185" t="s">
        <v>1206</v>
      </c>
      <c r="B333" s="185" t="s">
        <v>1930</v>
      </c>
      <c r="C333" s="186" t="s">
        <v>500</v>
      </c>
      <c r="D333" s="193">
        <v>0.03</v>
      </c>
      <c r="E333" s="222">
        <v>0</v>
      </c>
      <c r="F333" s="194">
        <f t="shared" si="4"/>
        <v>0.03</v>
      </c>
      <c r="G333" s="190" t="s">
        <v>3850</v>
      </c>
      <c r="H333" s="191"/>
    </row>
    <row r="334" spans="1:8" s="192" customFormat="1" ht="12.75">
      <c r="A334" s="185" t="s">
        <v>1206</v>
      </c>
      <c r="B334" s="185" t="s">
        <v>1942</v>
      </c>
      <c r="C334" s="186" t="s">
        <v>714</v>
      </c>
      <c r="D334" s="193">
        <v>2000</v>
      </c>
      <c r="E334" s="222">
        <v>0</v>
      </c>
      <c r="F334" s="194">
        <f t="shared" si="4"/>
        <v>2000</v>
      </c>
      <c r="G334" s="190" t="s">
        <v>3824</v>
      </c>
      <c r="H334" s="191"/>
    </row>
    <row r="335" spans="1:8" s="192" customFormat="1" ht="12.75">
      <c r="A335" s="185" t="s">
        <v>1206</v>
      </c>
      <c r="B335" s="185" t="s">
        <v>1944</v>
      </c>
      <c r="C335" s="186" t="s">
        <v>1945</v>
      </c>
      <c r="D335" s="193">
        <v>116.96</v>
      </c>
      <c r="E335" s="222">
        <v>0</v>
      </c>
      <c r="F335" s="194">
        <f t="shared" si="4"/>
        <v>116.96</v>
      </c>
      <c r="G335" s="190" t="s">
        <v>3850</v>
      </c>
      <c r="H335" s="191"/>
    </row>
    <row r="336" spans="1:8" s="192" customFormat="1" ht="12.75">
      <c r="A336" s="185" t="s">
        <v>1206</v>
      </c>
      <c r="B336" s="185" t="s">
        <v>1948</v>
      </c>
      <c r="C336" s="186" t="s">
        <v>1949</v>
      </c>
      <c r="D336" s="193">
        <v>600</v>
      </c>
      <c r="E336" s="222">
        <v>0</v>
      </c>
      <c r="F336" s="194">
        <f aca="true" t="shared" si="5" ref="F336:F399">+D336-E336</f>
        <v>600</v>
      </c>
      <c r="G336" s="190" t="s">
        <v>3824</v>
      </c>
      <c r="H336" s="191"/>
    </row>
    <row r="337" spans="1:8" s="192" customFormat="1" ht="12.75">
      <c r="A337" s="185" t="s">
        <v>1206</v>
      </c>
      <c r="B337" s="185" t="s">
        <v>1950</v>
      </c>
      <c r="C337" s="186" t="s">
        <v>1951</v>
      </c>
      <c r="D337" s="193">
        <v>3174</v>
      </c>
      <c r="E337" s="222">
        <v>0</v>
      </c>
      <c r="F337" s="194">
        <f t="shared" si="5"/>
        <v>3174</v>
      </c>
      <c r="G337" s="190" t="s">
        <v>3824</v>
      </c>
      <c r="H337" s="191"/>
    </row>
    <row r="338" spans="1:8" s="192" customFormat="1" ht="12.75">
      <c r="A338" s="185" t="s">
        <v>1206</v>
      </c>
      <c r="B338" s="185" t="s">
        <v>1970</v>
      </c>
      <c r="C338" s="186" t="s">
        <v>562</v>
      </c>
      <c r="D338" s="193">
        <v>0.5</v>
      </c>
      <c r="E338" s="222">
        <v>0</v>
      </c>
      <c r="F338" s="194">
        <f t="shared" si="5"/>
        <v>0.5</v>
      </c>
      <c r="G338" s="190" t="s">
        <v>3850</v>
      </c>
      <c r="H338" s="191"/>
    </row>
    <row r="339" spans="1:8" s="192" customFormat="1" ht="12.75">
      <c r="A339" s="185" t="s">
        <v>1206</v>
      </c>
      <c r="B339" s="185" t="s">
        <v>1976</v>
      </c>
      <c r="C339" s="186" t="s">
        <v>1977</v>
      </c>
      <c r="D339" s="193">
        <v>91.91</v>
      </c>
      <c r="E339" s="222">
        <v>0</v>
      </c>
      <c r="F339" s="194">
        <f t="shared" si="5"/>
        <v>91.91</v>
      </c>
      <c r="G339" s="190" t="s">
        <v>3850</v>
      </c>
      <c r="H339" s="191"/>
    </row>
    <row r="340" spans="1:8" s="192" customFormat="1" ht="12.75">
      <c r="A340" s="185" t="s">
        <v>1206</v>
      </c>
      <c r="B340" s="185" t="s">
        <v>1978</v>
      </c>
      <c r="C340" s="186" t="s">
        <v>715</v>
      </c>
      <c r="D340" s="193">
        <v>2611.5</v>
      </c>
      <c r="E340" s="222">
        <v>0</v>
      </c>
      <c r="F340" s="194">
        <f t="shared" si="5"/>
        <v>2611.5</v>
      </c>
      <c r="G340" s="190" t="s">
        <v>3824</v>
      </c>
      <c r="H340" s="191"/>
    </row>
    <row r="341" spans="1:8" s="192" customFormat="1" ht="12.75">
      <c r="A341" s="185" t="s">
        <v>1206</v>
      </c>
      <c r="B341" s="185" t="s">
        <v>1983</v>
      </c>
      <c r="C341" s="186" t="s">
        <v>561</v>
      </c>
      <c r="D341" s="193">
        <v>34.08</v>
      </c>
      <c r="E341" s="222">
        <v>0</v>
      </c>
      <c r="F341" s="194">
        <f t="shared" si="5"/>
        <v>34.08</v>
      </c>
      <c r="G341" s="190" t="s">
        <v>3850</v>
      </c>
      <c r="H341" s="191"/>
    </row>
    <row r="342" spans="1:8" s="192" customFormat="1" ht="12.75">
      <c r="A342" s="185" t="s">
        <v>1206</v>
      </c>
      <c r="B342" s="185" t="s">
        <v>1985</v>
      </c>
      <c r="C342" s="186" t="s">
        <v>560</v>
      </c>
      <c r="D342" s="193">
        <v>493</v>
      </c>
      <c r="E342" s="222">
        <v>0</v>
      </c>
      <c r="F342" s="194">
        <f t="shared" si="5"/>
        <v>493</v>
      </c>
      <c r="G342" s="190" t="s">
        <v>3850</v>
      </c>
      <c r="H342" s="191"/>
    </row>
    <row r="343" spans="1:8" s="192" customFormat="1" ht="12.75">
      <c r="A343" s="185" t="s">
        <v>1206</v>
      </c>
      <c r="B343" s="185" t="s">
        <v>1987</v>
      </c>
      <c r="C343" s="186" t="s">
        <v>559</v>
      </c>
      <c r="D343" s="193">
        <v>82.59</v>
      </c>
      <c r="E343" s="222">
        <v>0</v>
      </c>
      <c r="F343" s="194">
        <f t="shared" si="5"/>
        <v>82.59</v>
      </c>
      <c r="G343" s="190" t="s">
        <v>3850</v>
      </c>
      <c r="H343" s="191"/>
    </row>
    <row r="344" spans="1:8" s="192" customFormat="1" ht="12.75">
      <c r="A344" s="185" t="s">
        <v>1206</v>
      </c>
      <c r="B344" s="185" t="s">
        <v>2068</v>
      </c>
      <c r="C344" s="186" t="s">
        <v>716</v>
      </c>
      <c r="D344" s="193">
        <v>3212.55</v>
      </c>
      <c r="E344" s="222">
        <v>0</v>
      </c>
      <c r="F344" s="194">
        <f t="shared" si="5"/>
        <v>3212.55</v>
      </c>
      <c r="G344" s="190" t="s">
        <v>3824</v>
      </c>
      <c r="H344" s="191"/>
    </row>
    <row r="345" spans="1:8" s="192" customFormat="1" ht="12.75">
      <c r="A345" s="185" t="s">
        <v>1206</v>
      </c>
      <c r="B345" s="185" t="s">
        <v>2070</v>
      </c>
      <c r="C345" s="186" t="s">
        <v>558</v>
      </c>
      <c r="D345" s="193">
        <v>251.98</v>
      </c>
      <c r="E345" s="222">
        <v>0</v>
      </c>
      <c r="F345" s="194">
        <f t="shared" si="5"/>
        <v>251.98</v>
      </c>
      <c r="G345" s="190" t="s">
        <v>3850</v>
      </c>
      <c r="H345" s="191"/>
    </row>
    <row r="346" spans="1:8" s="192" customFormat="1" ht="12.75">
      <c r="A346" s="185" t="s">
        <v>1206</v>
      </c>
      <c r="B346" s="185" t="s">
        <v>2072</v>
      </c>
      <c r="C346" s="186" t="s">
        <v>717</v>
      </c>
      <c r="D346" s="193">
        <v>976.62</v>
      </c>
      <c r="E346" s="222">
        <v>0</v>
      </c>
      <c r="F346" s="194">
        <f t="shared" si="5"/>
        <v>976.62</v>
      </c>
      <c r="G346" s="190" t="s">
        <v>3824</v>
      </c>
      <c r="H346" s="191"/>
    </row>
    <row r="347" spans="1:8" s="192" customFormat="1" ht="12.75">
      <c r="A347" s="185" t="s">
        <v>1206</v>
      </c>
      <c r="B347" s="185" t="s">
        <v>2076</v>
      </c>
      <c r="C347" s="186" t="s">
        <v>718</v>
      </c>
      <c r="D347" s="193">
        <v>2000</v>
      </c>
      <c r="E347" s="222">
        <v>0</v>
      </c>
      <c r="F347" s="194">
        <f t="shared" si="5"/>
        <v>2000</v>
      </c>
      <c r="G347" s="190" t="s">
        <v>3824</v>
      </c>
      <c r="H347" s="191"/>
    </row>
    <row r="348" spans="1:8" s="192" customFormat="1" ht="12.75">
      <c r="A348" s="185" t="s">
        <v>1206</v>
      </c>
      <c r="B348" s="185" t="s">
        <v>2087</v>
      </c>
      <c r="C348" s="186" t="s">
        <v>719</v>
      </c>
      <c r="D348" s="193">
        <v>2000</v>
      </c>
      <c r="E348" s="222">
        <v>0</v>
      </c>
      <c r="F348" s="194">
        <f t="shared" si="5"/>
        <v>2000</v>
      </c>
      <c r="G348" s="190" t="s">
        <v>3824</v>
      </c>
      <c r="H348" s="191"/>
    </row>
    <row r="349" spans="1:8" s="192" customFormat="1" ht="12.75">
      <c r="A349" s="185" t="s">
        <v>1206</v>
      </c>
      <c r="B349" s="185" t="s">
        <v>2091</v>
      </c>
      <c r="C349" s="186" t="s">
        <v>2092</v>
      </c>
      <c r="D349" s="193">
        <v>631.5</v>
      </c>
      <c r="E349" s="222">
        <v>0</v>
      </c>
      <c r="F349" s="194">
        <f t="shared" si="5"/>
        <v>631.5</v>
      </c>
      <c r="G349" s="190" t="s">
        <v>3824</v>
      </c>
      <c r="H349" s="191"/>
    </row>
    <row r="350" spans="1:8" s="192" customFormat="1" ht="12.75">
      <c r="A350" s="185" t="s">
        <v>1206</v>
      </c>
      <c r="B350" s="185" t="s">
        <v>2106</v>
      </c>
      <c r="C350" s="186" t="s">
        <v>720</v>
      </c>
      <c r="D350" s="193">
        <v>1000.01</v>
      </c>
      <c r="E350" s="222">
        <v>0</v>
      </c>
      <c r="F350" s="194">
        <f t="shared" si="5"/>
        <v>1000.01</v>
      </c>
      <c r="G350" s="190" t="s">
        <v>3824</v>
      </c>
      <c r="H350" s="191"/>
    </row>
    <row r="351" spans="1:8" s="192" customFormat="1" ht="12.75">
      <c r="A351" s="185" t="s">
        <v>1206</v>
      </c>
      <c r="B351" s="185" t="s">
        <v>2121</v>
      </c>
      <c r="C351" s="186" t="s">
        <v>721</v>
      </c>
      <c r="D351" s="193">
        <v>4300</v>
      </c>
      <c r="E351" s="222">
        <v>0</v>
      </c>
      <c r="F351" s="194">
        <f t="shared" si="5"/>
        <v>4300</v>
      </c>
      <c r="G351" s="190" t="s">
        <v>3824</v>
      </c>
      <c r="H351" s="191"/>
    </row>
    <row r="352" spans="1:8" s="192" customFormat="1" ht="12.75">
      <c r="A352" s="185" t="s">
        <v>1206</v>
      </c>
      <c r="B352" s="185" t="s">
        <v>2123</v>
      </c>
      <c r="C352" s="186" t="s">
        <v>557</v>
      </c>
      <c r="D352" s="193">
        <v>92</v>
      </c>
      <c r="E352" s="222">
        <v>0</v>
      </c>
      <c r="F352" s="194">
        <f t="shared" si="5"/>
        <v>92</v>
      </c>
      <c r="G352" s="190" t="s">
        <v>3850</v>
      </c>
      <c r="H352" s="191"/>
    </row>
    <row r="353" spans="1:8" s="192" customFormat="1" ht="12.75">
      <c r="A353" s="185" t="s">
        <v>1206</v>
      </c>
      <c r="B353" s="185" t="s">
        <v>2133</v>
      </c>
      <c r="C353" s="186" t="s">
        <v>556</v>
      </c>
      <c r="D353" s="193">
        <v>10</v>
      </c>
      <c r="E353" s="222">
        <v>0</v>
      </c>
      <c r="F353" s="194">
        <f t="shared" si="5"/>
        <v>10</v>
      </c>
      <c r="G353" s="190" t="s">
        <v>3850</v>
      </c>
      <c r="H353" s="191"/>
    </row>
    <row r="354" spans="1:8" s="192" customFormat="1" ht="12.75">
      <c r="A354" s="185" t="s">
        <v>1206</v>
      </c>
      <c r="B354" s="185" t="s">
        <v>2141</v>
      </c>
      <c r="C354" s="186" t="s">
        <v>501</v>
      </c>
      <c r="D354" s="193">
        <v>500</v>
      </c>
      <c r="E354" s="222">
        <v>0</v>
      </c>
      <c r="F354" s="194">
        <f t="shared" si="5"/>
        <v>500</v>
      </c>
      <c r="G354" s="190" t="s">
        <v>3850</v>
      </c>
      <c r="H354" s="191"/>
    </row>
    <row r="355" spans="1:8" s="192" customFormat="1" ht="12.75">
      <c r="A355" s="185" t="s">
        <v>1206</v>
      </c>
      <c r="B355" s="185" t="s">
        <v>2143</v>
      </c>
      <c r="C355" s="186" t="s">
        <v>722</v>
      </c>
      <c r="D355" s="193">
        <v>2000</v>
      </c>
      <c r="E355" s="222">
        <v>0</v>
      </c>
      <c r="F355" s="194">
        <f t="shared" si="5"/>
        <v>2000</v>
      </c>
      <c r="G355" s="190" t="s">
        <v>3824</v>
      </c>
      <c r="H355" s="191"/>
    </row>
    <row r="356" spans="1:8" s="192" customFormat="1" ht="12.75">
      <c r="A356" s="185" t="s">
        <v>1206</v>
      </c>
      <c r="B356" s="185" t="s">
        <v>2145</v>
      </c>
      <c r="C356" s="186" t="s">
        <v>2146</v>
      </c>
      <c r="D356" s="193">
        <v>2500</v>
      </c>
      <c r="E356" s="222">
        <v>0</v>
      </c>
      <c r="F356" s="194">
        <f t="shared" si="5"/>
        <v>2500</v>
      </c>
      <c r="G356" s="190" t="s">
        <v>3824</v>
      </c>
      <c r="H356" s="191"/>
    </row>
    <row r="357" spans="1:8" s="192" customFormat="1" ht="12.75">
      <c r="A357" s="185" t="s">
        <v>1206</v>
      </c>
      <c r="B357" s="185" t="s">
        <v>2149</v>
      </c>
      <c r="C357" s="186" t="s">
        <v>2150</v>
      </c>
      <c r="D357" s="193">
        <v>0.4</v>
      </c>
      <c r="E357" s="222">
        <v>0</v>
      </c>
      <c r="F357" s="194">
        <f t="shared" si="5"/>
        <v>0.4</v>
      </c>
      <c r="G357" s="190" t="s">
        <v>3850</v>
      </c>
      <c r="H357" s="191"/>
    </row>
    <row r="358" spans="1:8" s="192" customFormat="1" ht="12.75">
      <c r="A358" s="185" t="s">
        <v>1206</v>
      </c>
      <c r="B358" s="185" t="s">
        <v>2155</v>
      </c>
      <c r="C358" s="186" t="s">
        <v>723</v>
      </c>
      <c r="D358" s="193">
        <v>4648.88</v>
      </c>
      <c r="E358" s="222">
        <v>0</v>
      </c>
      <c r="F358" s="194">
        <f t="shared" si="5"/>
        <v>4648.88</v>
      </c>
      <c r="G358" s="190" t="s">
        <v>3824</v>
      </c>
      <c r="H358" s="191"/>
    </row>
    <row r="359" spans="1:8" s="192" customFormat="1" ht="12.75">
      <c r="A359" s="185" t="s">
        <v>1206</v>
      </c>
      <c r="B359" s="185" t="s">
        <v>2157</v>
      </c>
      <c r="C359" s="186" t="s">
        <v>724</v>
      </c>
      <c r="D359" s="193">
        <v>2300</v>
      </c>
      <c r="E359" s="222">
        <v>0</v>
      </c>
      <c r="F359" s="194">
        <f t="shared" si="5"/>
        <v>2300</v>
      </c>
      <c r="G359" s="190" t="s">
        <v>3824</v>
      </c>
      <c r="H359" s="191"/>
    </row>
    <row r="360" spans="1:8" s="192" customFormat="1" ht="12.75">
      <c r="A360" s="185" t="s">
        <v>1206</v>
      </c>
      <c r="B360" s="185" t="s">
        <v>2159</v>
      </c>
      <c r="C360" s="186" t="s">
        <v>555</v>
      </c>
      <c r="D360" s="193">
        <v>612.2</v>
      </c>
      <c r="E360" s="222">
        <v>0</v>
      </c>
      <c r="F360" s="194">
        <f t="shared" si="5"/>
        <v>612.2</v>
      </c>
      <c r="G360" s="190" t="s">
        <v>3850</v>
      </c>
      <c r="H360" s="191"/>
    </row>
    <row r="361" spans="1:8" s="192" customFormat="1" ht="12.75">
      <c r="A361" s="185" t="s">
        <v>1206</v>
      </c>
      <c r="B361" s="185" t="s">
        <v>2161</v>
      </c>
      <c r="C361" s="186" t="s">
        <v>725</v>
      </c>
      <c r="D361" s="193">
        <v>3105</v>
      </c>
      <c r="E361" s="222">
        <v>0</v>
      </c>
      <c r="F361" s="194">
        <f t="shared" si="5"/>
        <v>3105</v>
      </c>
      <c r="G361" s="190" t="s">
        <v>3824</v>
      </c>
      <c r="H361" s="191"/>
    </row>
    <row r="362" spans="1:8" s="192" customFormat="1" ht="12.75">
      <c r="A362" s="185" t="s">
        <v>1206</v>
      </c>
      <c r="B362" s="185" t="s">
        <v>2163</v>
      </c>
      <c r="C362" s="186" t="s">
        <v>2164</v>
      </c>
      <c r="D362" s="193">
        <v>690</v>
      </c>
      <c r="E362" s="222">
        <v>0</v>
      </c>
      <c r="F362" s="194">
        <f t="shared" si="5"/>
        <v>690</v>
      </c>
      <c r="G362" s="190" t="s">
        <v>3824</v>
      </c>
      <c r="H362" s="191"/>
    </row>
    <row r="363" spans="1:8" s="192" customFormat="1" ht="12.75">
      <c r="A363" s="185" t="s">
        <v>1206</v>
      </c>
      <c r="B363" s="185" t="s">
        <v>2165</v>
      </c>
      <c r="C363" s="186" t="s">
        <v>2166</v>
      </c>
      <c r="D363" s="193">
        <v>1959.99</v>
      </c>
      <c r="E363" s="222">
        <v>0</v>
      </c>
      <c r="F363" s="194">
        <f t="shared" si="5"/>
        <v>1959.99</v>
      </c>
      <c r="G363" s="190" t="s">
        <v>3824</v>
      </c>
      <c r="H363" s="191"/>
    </row>
    <row r="364" spans="1:8" s="192" customFormat="1" ht="12.75">
      <c r="A364" s="185" t="s">
        <v>1206</v>
      </c>
      <c r="B364" s="185" t="s">
        <v>2167</v>
      </c>
      <c r="C364" s="186" t="s">
        <v>2168</v>
      </c>
      <c r="D364" s="193">
        <v>2760</v>
      </c>
      <c r="E364" s="222">
        <v>0</v>
      </c>
      <c r="F364" s="194">
        <f t="shared" si="5"/>
        <v>2760</v>
      </c>
      <c r="G364" s="190" t="s">
        <v>3824</v>
      </c>
      <c r="H364" s="191"/>
    </row>
    <row r="365" spans="1:8" s="192" customFormat="1" ht="12.75">
      <c r="A365" s="185" t="s">
        <v>1206</v>
      </c>
      <c r="B365" s="185" t="s">
        <v>2169</v>
      </c>
      <c r="C365" s="186" t="s">
        <v>554</v>
      </c>
      <c r="D365" s="193">
        <v>0.010000000009313226</v>
      </c>
      <c r="E365" s="222">
        <v>0</v>
      </c>
      <c r="F365" s="194">
        <f t="shared" si="5"/>
        <v>0.010000000009313226</v>
      </c>
      <c r="G365" s="190" t="s">
        <v>3850</v>
      </c>
      <c r="H365" s="191"/>
    </row>
    <row r="366" spans="1:8" s="192" customFormat="1" ht="12.75">
      <c r="A366" s="185" t="s">
        <v>1206</v>
      </c>
      <c r="B366" s="185" t="s">
        <v>2171</v>
      </c>
      <c r="C366" s="186" t="s">
        <v>2172</v>
      </c>
      <c r="D366" s="193">
        <v>1573.01</v>
      </c>
      <c r="E366" s="222">
        <v>0</v>
      </c>
      <c r="F366" s="194">
        <f t="shared" si="5"/>
        <v>1573.01</v>
      </c>
      <c r="G366" s="190" t="s">
        <v>3824</v>
      </c>
      <c r="H366" s="191"/>
    </row>
    <row r="367" spans="1:8" s="192" customFormat="1" ht="12.75">
      <c r="A367" s="185" t="s">
        <v>1206</v>
      </c>
      <c r="B367" s="185" t="s">
        <v>2191</v>
      </c>
      <c r="C367" s="186" t="s">
        <v>726</v>
      </c>
      <c r="D367" s="193">
        <v>2817.5</v>
      </c>
      <c r="E367" s="222">
        <v>0</v>
      </c>
      <c r="F367" s="194">
        <f t="shared" si="5"/>
        <v>2817.5</v>
      </c>
      <c r="G367" s="190" t="s">
        <v>3824</v>
      </c>
      <c r="H367" s="191"/>
    </row>
    <row r="368" spans="1:8" s="192" customFormat="1" ht="12.75">
      <c r="A368" s="185" t="s">
        <v>1206</v>
      </c>
      <c r="B368" s="185" t="s">
        <v>2195</v>
      </c>
      <c r="C368" s="186" t="s">
        <v>553</v>
      </c>
      <c r="D368" s="193">
        <v>0.2</v>
      </c>
      <c r="E368" s="222">
        <v>0</v>
      </c>
      <c r="F368" s="194">
        <f t="shared" si="5"/>
        <v>0.2</v>
      </c>
      <c r="G368" s="190" t="s">
        <v>3850</v>
      </c>
      <c r="H368" s="191"/>
    </row>
    <row r="369" spans="1:8" s="192" customFormat="1" ht="12.75">
      <c r="A369" s="185" t="s">
        <v>1206</v>
      </c>
      <c r="B369" s="185" t="s">
        <v>2205</v>
      </c>
      <c r="C369" s="186" t="s">
        <v>2206</v>
      </c>
      <c r="D369" s="193">
        <v>3656.18</v>
      </c>
      <c r="E369" s="222">
        <v>0</v>
      </c>
      <c r="F369" s="194">
        <f t="shared" si="5"/>
        <v>3656.18</v>
      </c>
      <c r="G369" s="190" t="s">
        <v>3824</v>
      </c>
      <c r="H369" s="191"/>
    </row>
    <row r="370" spans="1:8" s="192" customFormat="1" ht="12.75">
      <c r="A370" s="185" t="s">
        <v>1206</v>
      </c>
      <c r="B370" s="185" t="s">
        <v>2207</v>
      </c>
      <c r="C370" s="186" t="s">
        <v>727</v>
      </c>
      <c r="D370" s="193">
        <v>4059.5</v>
      </c>
      <c r="E370" s="222">
        <v>0</v>
      </c>
      <c r="F370" s="194">
        <f t="shared" si="5"/>
        <v>4059.5</v>
      </c>
      <c r="G370" s="190" t="s">
        <v>3824</v>
      </c>
      <c r="H370" s="191"/>
    </row>
    <row r="371" spans="1:8" s="192" customFormat="1" ht="12.75">
      <c r="A371" s="185" t="s">
        <v>1206</v>
      </c>
      <c r="B371" s="185" t="s">
        <v>2215</v>
      </c>
      <c r="C371" s="186" t="s">
        <v>2216</v>
      </c>
      <c r="D371" s="193">
        <v>2875</v>
      </c>
      <c r="E371" s="222">
        <v>0</v>
      </c>
      <c r="F371" s="194">
        <f t="shared" si="5"/>
        <v>2875</v>
      </c>
      <c r="G371" s="190" t="s">
        <v>3824</v>
      </c>
      <c r="H371" s="191"/>
    </row>
    <row r="372" spans="1:8" s="192" customFormat="1" ht="12.75">
      <c r="A372" s="185" t="s">
        <v>1206</v>
      </c>
      <c r="B372" s="185" t="s">
        <v>2219</v>
      </c>
      <c r="C372" s="186" t="s">
        <v>728</v>
      </c>
      <c r="D372" s="193">
        <v>2116</v>
      </c>
      <c r="E372" s="222">
        <v>0</v>
      </c>
      <c r="F372" s="194">
        <f t="shared" si="5"/>
        <v>2116</v>
      </c>
      <c r="G372" s="190" t="s">
        <v>3824</v>
      </c>
      <c r="H372" s="191"/>
    </row>
    <row r="373" spans="1:8" s="192" customFormat="1" ht="12.75">
      <c r="A373" s="185" t="s">
        <v>1206</v>
      </c>
      <c r="B373" s="185" t="s">
        <v>11</v>
      </c>
      <c r="C373" s="186" t="s">
        <v>12</v>
      </c>
      <c r="D373" s="193">
        <v>500</v>
      </c>
      <c r="E373" s="222">
        <v>0</v>
      </c>
      <c r="F373" s="194">
        <f t="shared" si="5"/>
        <v>500</v>
      </c>
      <c r="G373" s="190" t="s">
        <v>3850</v>
      </c>
      <c r="H373" s="191"/>
    </row>
    <row r="374" spans="1:8" s="192" customFormat="1" ht="12.75">
      <c r="A374" s="185" t="s">
        <v>1206</v>
      </c>
      <c r="B374" s="185" t="s">
        <v>13</v>
      </c>
      <c r="C374" s="186" t="s">
        <v>552</v>
      </c>
      <c r="D374" s="193">
        <v>320.97</v>
      </c>
      <c r="E374" s="222">
        <v>0</v>
      </c>
      <c r="F374" s="194">
        <f t="shared" si="5"/>
        <v>320.97</v>
      </c>
      <c r="G374" s="190" t="s">
        <v>3850</v>
      </c>
      <c r="H374" s="191"/>
    </row>
    <row r="375" spans="1:8" s="192" customFormat="1" ht="12.75">
      <c r="A375" s="185" t="s">
        <v>1206</v>
      </c>
      <c r="B375" s="185" t="s">
        <v>15</v>
      </c>
      <c r="C375" s="186" t="s">
        <v>729</v>
      </c>
      <c r="D375" s="193">
        <v>1183.5</v>
      </c>
      <c r="E375" s="222">
        <v>0</v>
      </c>
      <c r="F375" s="194">
        <f t="shared" si="5"/>
        <v>1183.5</v>
      </c>
      <c r="G375" s="190" t="s">
        <v>3824</v>
      </c>
      <c r="H375" s="191"/>
    </row>
    <row r="376" spans="1:8" s="192" customFormat="1" ht="12.75">
      <c r="A376" s="185" t="s">
        <v>1206</v>
      </c>
      <c r="B376" s="185" t="s">
        <v>17</v>
      </c>
      <c r="C376" s="186" t="s">
        <v>730</v>
      </c>
      <c r="D376" s="193">
        <v>675</v>
      </c>
      <c r="E376" s="222">
        <v>0</v>
      </c>
      <c r="F376" s="194">
        <f t="shared" si="5"/>
        <v>675</v>
      </c>
      <c r="G376" s="190" t="s">
        <v>3824</v>
      </c>
      <c r="H376" s="191"/>
    </row>
    <row r="377" spans="1:8" s="192" customFormat="1" ht="12.75">
      <c r="A377" s="185" t="s">
        <v>1206</v>
      </c>
      <c r="B377" s="185" t="s">
        <v>19</v>
      </c>
      <c r="C377" s="186" t="s">
        <v>551</v>
      </c>
      <c r="D377" s="193">
        <v>270</v>
      </c>
      <c r="E377" s="222">
        <v>0</v>
      </c>
      <c r="F377" s="194">
        <f t="shared" si="5"/>
        <v>270</v>
      </c>
      <c r="G377" s="190" t="s">
        <v>3850</v>
      </c>
      <c r="H377" s="191"/>
    </row>
    <row r="378" spans="1:8" s="192" customFormat="1" ht="12.75">
      <c r="A378" s="185" t="s">
        <v>1206</v>
      </c>
      <c r="B378" s="185" t="s">
        <v>21</v>
      </c>
      <c r="C378" s="186" t="s">
        <v>731</v>
      </c>
      <c r="D378" s="193">
        <v>4025</v>
      </c>
      <c r="E378" s="222">
        <v>0</v>
      </c>
      <c r="F378" s="194">
        <f t="shared" si="5"/>
        <v>4025</v>
      </c>
      <c r="G378" s="190" t="s">
        <v>3824</v>
      </c>
      <c r="H378" s="191"/>
    </row>
    <row r="379" spans="1:8" s="192" customFormat="1" ht="12.75">
      <c r="A379" s="185" t="s">
        <v>1206</v>
      </c>
      <c r="B379" s="185" t="s">
        <v>23</v>
      </c>
      <c r="C379" s="186" t="s">
        <v>550</v>
      </c>
      <c r="D379" s="193">
        <v>49.98</v>
      </c>
      <c r="E379" s="222">
        <v>0</v>
      </c>
      <c r="F379" s="194">
        <f t="shared" si="5"/>
        <v>49.98</v>
      </c>
      <c r="G379" s="190" t="s">
        <v>3850</v>
      </c>
      <c r="H379" s="191"/>
    </row>
    <row r="380" spans="1:8" s="192" customFormat="1" ht="12.75">
      <c r="A380" s="185" t="s">
        <v>1206</v>
      </c>
      <c r="B380" s="185" t="s">
        <v>25</v>
      </c>
      <c r="C380" s="186" t="s">
        <v>732</v>
      </c>
      <c r="D380" s="193">
        <v>2727.01</v>
      </c>
      <c r="E380" s="222">
        <v>0</v>
      </c>
      <c r="F380" s="194">
        <f t="shared" si="5"/>
        <v>2727.01</v>
      </c>
      <c r="G380" s="190" t="s">
        <v>3824</v>
      </c>
      <c r="H380" s="191"/>
    </row>
    <row r="381" spans="1:8" s="192" customFormat="1" ht="12.75">
      <c r="A381" s="185" t="s">
        <v>1206</v>
      </c>
      <c r="B381" s="185" t="s">
        <v>27</v>
      </c>
      <c r="C381" s="186" t="s">
        <v>28</v>
      </c>
      <c r="D381" s="193">
        <v>1380</v>
      </c>
      <c r="E381" s="222">
        <v>0</v>
      </c>
      <c r="F381" s="194">
        <f t="shared" si="5"/>
        <v>1380</v>
      </c>
      <c r="G381" s="190" t="s">
        <v>3824</v>
      </c>
      <c r="H381" s="191"/>
    </row>
    <row r="382" spans="1:8" s="192" customFormat="1" ht="12.75">
      <c r="A382" s="185" t="s">
        <v>1206</v>
      </c>
      <c r="B382" s="185" t="s">
        <v>29</v>
      </c>
      <c r="C382" s="186" t="s">
        <v>733</v>
      </c>
      <c r="D382" s="193">
        <v>1200.1</v>
      </c>
      <c r="E382" s="222">
        <v>0</v>
      </c>
      <c r="F382" s="194">
        <f t="shared" si="5"/>
        <v>1200.1</v>
      </c>
      <c r="G382" s="190" t="s">
        <v>3824</v>
      </c>
      <c r="H382" s="191"/>
    </row>
    <row r="383" spans="1:8" s="192" customFormat="1" ht="12.75">
      <c r="A383" s="185" t="s">
        <v>1206</v>
      </c>
      <c r="B383" s="185" t="s">
        <v>31</v>
      </c>
      <c r="C383" s="186" t="s">
        <v>549</v>
      </c>
      <c r="D383" s="193">
        <v>357.49</v>
      </c>
      <c r="E383" s="222">
        <v>0</v>
      </c>
      <c r="F383" s="194">
        <f t="shared" si="5"/>
        <v>357.49</v>
      </c>
      <c r="G383" s="190" t="s">
        <v>3850</v>
      </c>
      <c r="H383" s="191"/>
    </row>
    <row r="384" spans="1:8" s="192" customFormat="1" ht="12.75">
      <c r="A384" s="185" t="s">
        <v>1206</v>
      </c>
      <c r="B384" s="185" t="s">
        <v>37</v>
      </c>
      <c r="C384" s="186" t="s">
        <v>38</v>
      </c>
      <c r="D384" s="193">
        <v>1568</v>
      </c>
      <c r="E384" s="222">
        <v>0</v>
      </c>
      <c r="F384" s="194">
        <f t="shared" si="5"/>
        <v>1568</v>
      </c>
      <c r="G384" s="190" t="s">
        <v>3824</v>
      </c>
      <c r="H384" s="191"/>
    </row>
    <row r="385" spans="1:8" s="192" customFormat="1" ht="12.75">
      <c r="A385" s="185" t="s">
        <v>1206</v>
      </c>
      <c r="B385" s="185" t="s">
        <v>43</v>
      </c>
      <c r="C385" s="186" t="s">
        <v>44</v>
      </c>
      <c r="D385" s="193">
        <v>3233</v>
      </c>
      <c r="E385" s="222">
        <v>0</v>
      </c>
      <c r="F385" s="194">
        <f t="shared" si="5"/>
        <v>3233</v>
      </c>
      <c r="G385" s="190" t="s">
        <v>3824</v>
      </c>
      <c r="H385" s="191"/>
    </row>
    <row r="386" spans="1:8" s="192" customFormat="1" ht="12.75">
      <c r="A386" s="185" t="s">
        <v>1206</v>
      </c>
      <c r="B386" s="185" t="s">
        <v>45</v>
      </c>
      <c r="C386" s="186" t="s">
        <v>46</v>
      </c>
      <c r="D386" s="193">
        <v>2700</v>
      </c>
      <c r="E386" s="222">
        <v>0</v>
      </c>
      <c r="F386" s="194">
        <f t="shared" si="5"/>
        <v>2700</v>
      </c>
      <c r="G386" s="190" t="s">
        <v>3824</v>
      </c>
      <c r="H386" s="191"/>
    </row>
    <row r="387" spans="1:8" s="192" customFormat="1" ht="12.75">
      <c r="A387" s="185" t="s">
        <v>1206</v>
      </c>
      <c r="B387" s="185" t="s">
        <v>47</v>
      </c>
      <c r="C387" s="186" t="s">
        <v>548</v>
      </c>
      <c r="D387" s="193">
        <v>500</v>
      </c>
      <c r="E387" s="222">
        <v>0</v>
      </c>
      <c r="F387" s="194">
        <f t="shared" si="5"/>
        <v>500</v>
      </c>
      <c r="G387" s="190" t="s">
        <v>3850</v>
      </c>
      <c r="H387" s="191"/>
    </row>
    <row r="388" spans="1:8" s="192" customFormat="1" ht="12.75">
      <c r="A388" s="185" t="s">
        <v>1206</v>
      </c>
      <c r="B388" s="185" t="s">
        <v>49</v>
      </c>
      <c r="C388" s="186" t="s">
        <v>50</v>
      </c>
      <c r="D388" s="193">
        <v>4290.49</v>
      </c>
      <c r="E388" s="222">
        <v>0</v>
      </c>
      <c r="F388" s="194">
        <f t="shared" si="5"/>
        <v>4290.49</v>
      </c>
      <c r="G388" s="190" t="s">
        <v>3824</v>
      </c>
      <c r="H388" s="191"/>
    </row>
    <row r="389" spans="1:8" s="192" customFormat="1" ht="12.75">
      <c r="A389" s="185" t="s">
        <v>1206</v>
      </c>
      <c r="B389" s="185" t="s">
        <v>51</v>
      </c>
      <c r="C389" s="186" t="s">
        <v>734</v>
      </c>
      <c r="D389" s="193">
        <v>1857.5</v>
      </c>
      <c r="E389" s="222">
        <v>0</v>
      </c>
      <c r="F389" s="194">
        <f t="shared" si="5"/>
        <v>1857.5</v>
      </c>
      <c r="G389" s="190" t="s">
        <v>3824</v>
      </c>
      <c r="H389" s="191"/>
    </row>
    <row r="390" spans="1:8" s="192" customFormat="1" ht="12.75">
      <c r="A390" s="185" t="s">
        <v>1206</v>
      </c>
      <c r="B390" s="185" t="s">
        <v>53</v>
      </c>
      <c r="C390" s="186" t="s">
        <v>54</v>
      </c>
      <c r="D390" s="193">
        <v>2600.37</v>
      </c>
      <c r="E390" s="222">
        <v>0</v>
      </c>
      <c r="F390" s="194">
        <f t="shared" si="5"/>
        <v>2600.37</v>
      </c>
      <c r="G390" s="190" t="s">
        <v>3824</v>
      </c>
      <c r="H390" s="191"/>
    </row>
    <row r="391" spans="1:8" s="192" customFormat="1" ht="12.75">
      <c r="A391" s="185" t="s">
        <v>1206</v>
      </c>
      <c r="B391" s="185" t="s">
        <v>57</v>
      </c>
      <c r="C391" s="186" t="s">
        <v>735</v>
      </c>
      <c r="D391" s="193">
        <v>4361.3</v>
      </c>
      <c r="E391" s="222">
        <v>0</v>
      </c>
      <c r="F391" s="194">
        <f t="shared" si="5"/>
        <v>4361.3</v>
      </c>
      <c r="G391" s="190" t="s">
        <v>3824</v>
      </c>
      <c r="H391" s="191"/>
    </row>
    <row r="392" spans="1:8" s="192" customFormat="1" ht="12.75">
      <c r="A392" s="185" t="s">
        <v>1206</v>
      </c>
      <c r="B392" s="185" t="s">
        <v>59</v>
      </c>
      <c r="C392" s="186" t="s">
        <v>736</v>
      </c>
      <c r="D392" s="193">
        <v>4312.1</v>
      </c>
      <c r="E392" s="222">
        <v>0</v>
      </c>
      <c r="F392" s="194">
        <f t="shared" si="5"/>
        <v>4312.1</v>
      </c>
      <c r="G392" s="190" t="s">
        <v>3824</v>
      </c>
      <c r="H392" s="191"/>
    </row>
    <row r="393" spans="1:8" s="192" customFormat="1" ht="12.75">
      <c r="A393" s="185" t="s">
        <v>1206</v>
      </c>
      <c r="B393" s="185" t="s">
        <v>61</v>
      </c>
      <c r="C393" s="186" t="s">
        <v>547</v>
      </c>
      <c r="D393" s="193">
        <v>66.7</v>
      </c>
      <c r="E393" s="222">
        <v>0</v>
      </c>
      <c r="F393" s="194">
        <f t="shared" si="5"/>
        <v>66.7</v>
      </c>
      <c r="G393" s="190" t="s">
        <v>3850</v>
      </c>
      <c r="H393" s="191"/>
    </row>
    <row r="394" spans="1:8" s="192" customFormat="1" ht="12.75">
      <c r="A394" s="185" t="s">
        <v>1206</v>
      </c>
      <c r="B394" s="185" t="s">
        <v>63</v>
      </c>
      <c r="C394" s="186" t="s">
        <v>737</v>
      </c>
      <c r="D394" s="193">
        <v>2300</v>
      </c>
      <c r="E394" s="222">
        <v>0</v>
      </c>
      <c r="F394" s="194">
        <f t="shared" si="5"/>
        <v>2300</v>
      </c>
      <c r="G394" s="190" t="s">
        <v>3824</v>
      </c>
      <c r="H394" s="191"/>
    </row>
    <row r="395" spans="1:8" s="192" customFormat="1" ht="12.75">
      <c r="A395" s="185" t="s">
        <v>1206</v>
      </c>
      <c r="B395" s="185" t="s">
        <v>65</v>
      </c>
      <c r="C395" s="186" t="s">
        <v>546</v>
      </c>
      <c r="D395" s="193">
        <v>77</v>
      </c>
      <c r="E395" s="222">
        <v>0</v>
      </c>
      <c r="F395" s="194">
        <f t="shared" si="5"/>
        <v>77</v>
      </c>
      <c r="G395" s="190" t="s">
        <v>3850</v>
      </c>
      <c r="H395" s="191"/>
    </row>
    <row r="396" spans="1:8" s="192" customFormat="1" ht="12.75">
      <c r="A396" s="185" t="s">
        <v>1206</v>
      </c>
      <c r="B396" s="185" t="s">
        <v>67</v>
      </c>
      <c r="C396" s="186" t="s">
        <v>68</v>
      </c>
      <c r="D396" s="193">
        <v>598</v>
      </c>
      <c r="E396" s="222">
        <v>0</v>
      </c>
      <c r="F396" s="194">
        <f t="shared" si="5"/>
        <v>598</v>
      </c>
      <c r="G396" s="190" t="s">
        <v>3824</v>
      </c>
      <c r="H396" s="191"/>
    </row>
    <row r="397" spans="1:8" s="192" customFormat="1" ht="12.75">
      <c r="A397" s="185" t="s">
        <v>1206</v>
      </c>
      <c r="B397" s="185" t="s">
        <v>71</v>
      </c>
      <c r="C397" s="186" t="s">
        <v>72</v>
      </c>
      <c r="D397" s="193">
        <v>4623.17</v>
      </c>
      <c r="E397" s="222">
        <v>0</v>
      </c>
      <c r="F397" s="194">
        <f t="shared" si="5"/>
        <v>4623.17</v>
      </c>
      <c r="G397" s="190" t="s">
        <v>3824</v>
      </c>
      <c r="H397" s="191"/>
    </row>
    <row r="398" spans="1:8" s="192" customFormat="1" ht="12.75">
      <c r="A398" s="185" t="s">
        <v>1206</v>
      </c>
      <c r="B398" s="185" t="s">
        <v>79</v>
      </c>
      <c r="C398" s="186" t="s">
        <v>545</v>
      </c>
      <c r="D398" s="193">
        <v>100</v>
      </c>
      <c r="E398" s="222">
        <v>0</v>
      </c>
      <c r="F398" s="194">
        <f t="shared" si="5"/>
        <v>100</v>
      </c>
      <c r="G398" s="190" t="s">
        <v>3850</v>
      </c>
      <c r="H398" s="191"/>
    </row>
    <row r="399" spans="1:8" s="192" customFormat="1" ht="12.75">
      <c r="A399" s="185" t="s">
        <v>1206</v>
      </c>
      <c r="B399" s="185" t="s">
        <v>81</v>
      </c>
      <c r="C399" s="186" t="s">
        <v>738</v>
      </c>
      <c r="D399" s="193">
        <v>649.68</v>
      </c>
      <c r="E399" s="222">
        <v>0</v>
      </c>
      <c r="F399" s="194">
        <f t="shared" si="5"/>
        <v>649.68</v>
      </c>
      <c r="G399" s="190" t="s">
        <v>3824</v>
      </c>
      <c r="H399" s="191"/>
    </row>
    <row r="400" spans="1:8" s="192" customFormat="1" ht="12.75">
      <c r="A400" s="185" t="s">
        <v>1206</v>
      </c>
      <c r="B400" s="185" t="s">
        <v>85</v>
      </c>
      <c r="C400" s="186" t="s">
        <v>739</v>
      </c>
      <c r="D400" s="193">
        <v>4690.53</v>
      </c>
      <c r="E400" s="222">
        <v>0</v>
      </c>
      <c r="F400" s="194">
        <f>+D400-E400</f>
        <v>4690.53</v>
      </c>
      <c r="G400" s="190" t="s">
        <v>3824</v>
      </c>
      <c r="H400" s="191"/>
    </row>
    <row r="401" spans="1:8" s="192" customFormat="1" ht="12.75">
      <c r="A401" s="185" t="s">
        <v>1206</v>
      </c>
      <c r="B401" s="185" t="s">
        <v>87</v>
      </c>
      <c r="C401" s="186" t="s">
        <v>740</v>
      </c>
      <c r="D401" s="193">
        <v>1786.87</v>
      </c>
      <c r="E401" s="222">
        <v>0</v>
      </c>
      <c r="F401" s="194">
        <f>+D401-E401</f>
        <v>1786.87</v>
      </c>
      <c r="G401" s="190" t="s">
        <v>3824</v>
      </c>
      <c r="H401" s="191"/>
    </row>
    <row r="402" spans="1:8" s="192" customFormat="1" ht="12.75">
      <c r="A402" s="185"/>
      <c r="B402" s="185"/>
      <c r="C402" s="197" t="s">
        <v>3886</v>
      </c>
      <c r="D402" s="180">
        <f>SUM(D174:D401)</f>
        <v>3542001.5400000024</v>
      </c>
      <c r="E402" s="180">
        <f>SUM(E174:E401)</f>
        <v>16941.13</v>
      </c>
      <c r="F402" s="180">
        <f>SUM(F174:F401)</f>
        <v>3525060.4100000025</v>
      </c>
      <c r="G402" s="179"/>
      <c r="H402" s="191"/>
    </row>
    <row r="403" spans="1:9" s="192" customFormat="1" ht="12.75">
      <c r="A403" s="185" t="s">
        <v>1126</v>
      </c>
      <c r="B403" s="185" t="s">
        <v>1686</v>
      </c>
      <c r="C403" s="186" t="s">
        <v>504</v>
      </c>
      <c r="D403" s="187">
        <v>839.82</v>
      </c>
      <c r="E403" s="188">
        <v>0</v>
      </c>
      <c r="F403" s="189">
        <f aca="true" t="shared" si="6" ref="F403:F457">+D403-E403</f>
        <v>839.82</v>
      </c>
      <c r="G403" s="190" t="s">
        <v>3824</v>
      </c>
      <c r="H403" s="191"/>
      <c r="I403" s="191"/>
    </row>
    <row r="404" spans="1:9" s="192" customFormat="1" ht="12.75">
      <c r="A404" s="185" t="s">
        <v>1126</v>
      </c>
      <c r="B404" s="185" t="s">
        <v>1691</v>
      </c>
      <c r="C404" s="186" t="s">
        <v>771</v>
      </c>
      <c r="D404" s="193">
        <v>32000</v>
      </c>
      <c r="E404" s="222">
        <v>0</v>
      </c>
      <c r="F404" s="194">
        <f t="shared" si="6"/>
        <v>32000</v>
      </c>
      <c r="G404" s="190" t="s">
        <v>3848</v>
      </c>
      <c r="H404" s="191"/>
      <c r="I404" s="191"/>
    </row>
    <row r="405" spans="1:9" s="192" customFormat="1" ht="12.75">
      <c r="A405" s="185" t="s">
        <v>1126</v>
      </c>
      <c r="B405" s="185" t="s">
        <v>1768</v>
      </c>
      <c r="C405" s="186" t="s">
        <v>104</v>
      </c>
      <c r="D405" s="193">
        <v>5000</v>
      </c>
      <c r="E405" s="222">
        <v>0</v>
      </c>
      <c r="F405" s="194">
        <f t="shared" si="6"/>
        <v>5000</v>
      </c>
      <c r="G405" s="190" t="s">
        <v>3824</v>
      </c>
      <c r="H405" s="191"/>
      <c r="I405" s="191"/>
    </row>
    <row r="406" spans="1:9" s="192" customFormat="1" ht="12.75">
      <c r="A406" s="185" t="s">
        <v>1126</v>
      </c>
      <c r="B406" s="185" t="s">
        <v>1770</v>
      </c>
      <c r="C406" s="186" t="s">
        <v>512</v>
      </c>
      <c r="D406" s="193">
        <v>2.56</v>
      </c>
      <c r="E406" s="222">
        <v>0</v>
      </c>
      <c r="F406" s="194">
        <f t="shared" si="6"/>
        <v>2.56</v>
      </c>
      <c r="G406" s="190" t="s">
        <v>3850</v>
      </c>
      <c r="H406" s="191"/>
      <c r="I406" s="191"/>
    </row>
    <row r="407" spans="1:9" s="192" customFormat="1" ht="12.75">
      <c r="A407" s="185" t="s">
        <v>1126</v>
      </c>
      <c r="B407" s="185" t="s">
        <v>1814</v>
      </c>
      <c r="C407" s="186" t="s">
        <v>106</v>
      </c>
      <c r="D407" s="193">
        <v>240</v>
      </c>
      <c r="E407" s="222">
        <v>0</v>
      </c>
      <c r="F407" s="194">
        <f t="shared" si="6"/>
        <v>240</v>
      </c>
      <c r="G407" s="190" t="s">
        <v>3850</v>
      </c>
      <c r="H407" s="191"/>
      <c r="I407" s="191"/>
    </row>
    <row r="408" spans="1:9" s="192" customFormat="1" ht="12.75">
      <c r="A408" s="185" t="s">
        <v>1126</v>
      </c>
      <c r="B408" s="185" t="s">
        <v>1858</v>
      </c>
      <c r="C408" s="186" t="s">
        <v>772</v>
      </c>
      <c r="D408" s="193">
        <v>3335</v>
      </c>
      <c r="E408" s="222">
        <v>0</v>
      </c>
      <c r="F408" s="194">
        <f t="shared" si="6"/>
        <v>3335</v>
      </c>
      <c r="G408" s="190" t="s">
        <v>3824</v>
      </c>
      <c r="H408" s="191"/>
      <c r="I408" s="191"/>
    </row>
    <row r="409" spans="1:9" s="192" customFormat="1" ht="12.75">
      <c r="A409" s="185" t="s">
        <v>1126</v>
      </c>
      <c r="B409" s="185" t="s">
        <v>1881</v>
      </c>
      <c r="C409" s="186" t="s">
        <v>108</v>
      </c>
      <c r="D409" s="193">
        <v>363.75</v>
      </c>
      <c r="E409" s="222">
        <v>0</v>
      </c>
      <c r="F409" s="194">
        <f t="shared" si="6"/>
        <v>363.75</v>
      </c>
      <c r="G409" s="190" t="s">
        <v>3850</v>
      </c>
      <c r="H409" s="191"/>
      <c r="I409" s="191"/>
    </row>
    <row r="410" spans="1:9" s="192" customFormat="1" ht="12.75">
      <c r="A410" s="185" t="s">
        <v>1126</v>
      </c>
      <c r="B410" s="185" t="s">
        <v>2093</v>
      </c>
      <c r="C410" s="186" t="s">
        <v>110</v>
      </c>
      <c r="D410" s="193">
        <v>97750</v>
      </c>
      <c r="E410" s="222">
        <v>0</v>
      </c>
      <c r="F410" s="194">
        <f t="shared" si="6"/>
        <v>97750</v>
      </c>
      <c r="G410" s="190" t="s">
        <v>3824</v>
      </c>
      <c r="H410" s="191"/>
      <c r="I410" s="191"/>
    </row>
    <row r="411" spans="1:9" s="192" customFormat="1" ht="12.75">
      <c r="A411" s="185" t="s">
        <v>1126</v>
      </c>
      <c r="B411" s="185" t="s">
        <v>2112</v>
      </c>
      <c r="C411" s="186" t="s">
        <v>773</v>
      </c>
      <c r="D411" s="193">
        <v>20000</v>
      </c>
      <c r="E411" s="222">
        <v>0</v>
      </c>
      <c r="F411" s="194">
        <f t="shared" si="6"/>
        <v>20000</v>
      </c>
      <c r="G411" s="190" t="s">
        <v>3824</v>
      </c>
      <c r="H411" s="191"/>
      <c r="I411" s="191"/>
    </row>
    <row r="412" spans="1:9" s="192" customFormat="1" ht="12.75">
      <c r="A412" s="185" t="s">
        <v>1126</v>
      </c>
      <c r="B412" s="185" t="s">
        <v>2114</v>
      </c>
      <c r="C412" s="186" t="s">
        <v>112</v>
      </c>
      <c r="D412" s="193">
        <v>1265</v>
      </c>
      <c r="E412" s="222">
        <v>0</v>
      </c>
      <c r="F412" s="194">
        <f t="shared" si="6"/>
        <v>1265</v>
      </c>
      <c r="G412" s="190" t="s">
        <v>3824</v>
      </c>
      <c r="H412" s="191"/>
      <c r="I412" s="191"/>
    </row>
    <row r="413" spans="1:9" s="192" customFormat="1" ht="12.75">
      <c r="A413" s="185" t="s">
        <v>1126</v>
      </c>
      <c r="B413" s="185" t="s">
        <v>2175</v>
      </c>
      <c r="C413" s="186" t="s">
        <v>544</v>
      </c>
      <c r="D413" s="193">
        <v>3.29</v>
      </c>
      <c r="E413" s="222">
        <v>0</v>
      </c>
      <c r="F413" s="194">
        <f t="shared" si="6"/>
        <v>3.29</v>
      </c>
      <c r="G413" s="190" t="s">
        <v>3850</v>
      </c>
      <c r="H413" s="191"/>
      <c r="I413" s="191"/>
    </row>
    <row r="414" spans="1:9" s="192" customFormat="1" ht="12.75">
      <c r="A414" s="185" t="s">
        <v>1126</v>
      </c>
      <c r="B414" s="185" t="s">
        <v>2185</v>
      </c>
      <c r="C414" s="186" t="s">
        <v>543</v>
      </c>
      <c r="D414" s="193">
        <v>4.9</v>
      </c>
      <c r="E414" s="222">
        <v>0</v>
      </c>
      <c r="F414" s="194">
        <f t="shared" si="6"/>
        <v>4.9</v>
      </c>
      <c r="G414" s="190" t="s">
        <v>3850</v>
      </c>
      <c r="H414" s="191"/>
      <c r="I414" s="191"/>
    </row>
    <row r="415" spans="1:9" s="192" customFormat="1" ht="12.75">
      <c r="A415" s="185" t="s">
        <v>1126</v>
      </c>
      <c r="B415" s="185" t="s">
        <v>2187</v>
      </c>
      <c r="C415" s="186" t="s">
        <v>774</v>
      </c>
      <c r="D415" s="193">
        <v>40000</v>
      </c>
      <c r="E415" s="222">
        <v>0</v>
      </c>
      <c r="F415" s="194">
        <f t="shared" si="6"/>
        <v>40000</v>
      </c>
      <c r="G415" s="190" t="s">
        <v>3824</v>
      </c>
      <c r="H415" s="191"/>
      <c r="I415" s="191"/>
    </row>
    <row r="416" spans="1:9" s="192" customFormat="1" ht="12.75">
      <c r="A416" s="185" t="s">
        <v>1126</v>
      </c>
      <c r="B416" s="185" t="s">
        <v>2189</v>
      </c>
      <c r="C416" s="186" t="s">
        <v>775</v>
      </c>
      <c r="D416" s="193">
        <v>45800</v>
      </c>
      <c r="E416" s="222">
        <v>0</v>
      </c>
      <c r="F416" s="194">
        <f t="shared" si="6"/>
        <v>45800</v>
      </c>
      <c r="G416" s="190" t="s">
        <v>3824</v>
      </c>
      <c r="H416" s="191"/>
      <c r="I416" s="191"/>
    </row>
    <row r="417" spans="1:9" s="192" customFormat="1" ht="12.75">
      <c r="A417" s="185" t="s">
        <v>1126</v>
      </c>
      <c r="B417" s="185" t="s">
        <v>2191</v>
      </c>
      <c r="C417" s="186" t="s">
        <v>542</v>
      </c>
      <c r="D417" s="193">
        <v>5.39</v>
      </c>
      <c r="E417" s="222">
        <v>0</v>
      </c>
      <c r="F417" s="194">
        <f t="shared" si="6"/>
        <v>5.39</v>
      </c>
      <c r="G417" s="190" t="s">
        <v>3850</v>
      </c>
      <c r="H417" s="191"/>
      <c r="I417" s="191"/>
    </row>
    <row r="418" spans="1:9" s="192" customFormat="1" ht="12.75">
      <c r="A418" s="185" t="s">
        <v>1126</v>
      </c>
      <c r="B418" s="185" t="s">
        <v>97</v>
      </c>
      <c r="C418" s="186" t="s">
        <v>118</v>
      </c>
      <c r="D418" s="193">
        <v>6279</v>
      </c>
      <c r="E418" s="222">
        <v>0</v>
      </c>
      <c r="F418" s="194">
        <f t="shared" si="6"/>
        <v>6279</v>
      </c>
      <c r="G418" s="190" t="s">
        <v>3824</v>
      </c>
      <c r="H418" s="191"/>
      <c r="I418" s="191"/>
    </row>
    <row r="419" spans="1:9" s="192" customFormat="1" ht="12.75">
      <c r="A419" s="185" t="s">
        <v>1126</v>
      </c>
      <c r="B419" s="185" t="s">
        <v>2209</v>
      </c>
      <c r="C419" s="186" t="s">
        <v>541</v>
      </c>
      <c r="D419" s="193">
        <v>0.36</v>
      </c>
      <c r="E419" s="222">
        <v>0</v>
      </c>
      <c r="F419" s="194">
        <f t="shared" si="6"/>
        <v>0.36</v>
      </c>
      <c r="G419" s="190" t="s">
        <v>3850</v>
      </c>
      <c r="H419" s="191"/>
      <c r="I419" s="191"/>
    </row>
    <row r="420" spans="1:9" s="192" customFormat="1" ht="12.75">
      <c r="A420" s="185" t="s">
        <v>1126</v>
      </c>
      <c r="B420" s="185" t="s">
        <v>35</v>
      </c>
      <c r="C420" s="186" t="s">
        <v>120</v>
      </c>
      <c r="D420" s="193">
        <v>2355</v>
      </c>
      <c r="E420" s="222">
        <v>0</v>
      </c>
      <c r="F420" s="194">
        <f t="shared" si="6"/>
        <v>2355</v>
      </c>
      <c r="G420" s="190" t="s">
        <v>3824</v>
      </c>
      <c r="H420" s="191"/>
      <c r="I420" s="191"/>
    </row>
    <row r="421" spans="1:9" s="192" customFormat="1" ht="12.75">
      <c r="A421" s="185" t="s">
        <v>1126</v>
      </c>
      <c r="B421" s="185" t="s">
        <v>37</v>
      </c>
      <c r="C421" s="186" t="s">
        <v>121</v>
      </c>
      <c r="D421" s="193">
        <v>641.26</v>
      </c>
      <c r="E421" s="222">
        <v>0</v>
      </c>
      <c r="F421" s="194">
        <f t="shared" si="6"/>
        <v>641.26</v>
      </c>
      <c r="G421" s="190" t="s">
        <v>3850</v>
      </c>
      <c r="H421" s="191"/>
      <c r="I421" s="191"/>
    </row>
    <row r="422" spans="1:9" s="192" customFormat="1" ht="12.75">
      <c r="A422" s="185" t="s">
        <v>1126</v>
      </c>
      <c r="B422" s="185" t="s">
        <v>73</v>
      </c>
      <c r="C422" s="186" t="s">
        <v>122</v>
      </c>
      <c r="D422" s="193">
        <v>9160.7</v>
      </c>
      <c r="E422" s="222">
        <v>0</v>
      </c>
      <c r="F422" s="194">
        <f t="shared" si="6"/>
        <v>9160.7</v>
      </c>
      <c r="G422" s="190" t="s">
        <v>3824</v>
      </c>
      <c r="H422" s="191"/>
      <c r="I422" s="191"/>
    </row>
    <row r="423" spans="1:9" s="192" customFormat="1" ht="12.75">
      <c r="A423" s="185"/>
      <c r="B423" s="185"/>
      <c r="C423" s="197" t="s">
        <v>3886</v>
      </c>
      <c r="D423" s="180">
        <f>SUM(D403:D422)</f>
        <v>265046.03</v>
      </c>
      <c r="E423" s="180">
        <f>SUM(E403:E422)</f>
        <v>0</v>
      </c>
      <c r="F423" s="180">
        <f>SUM(F403:F422)</f>
        <v>265046.03</v>
      </c>
      <c r="G423" s="179"/>
      <c r="H423" s="191"/>
      <c r="I423" s="191"/>
    </row>
    <row r="424" spans="1:9" s="192" customFormat="1" ht="12.75">
      <c r="A424" s="185" t="s">
        <v>1142</v>
      </c>
      <c r="B424" s="185" t="s">
        <v>1686</v>
      </c>
      <c r="C424" s="186" t="s">
        <v>131</v>
      </c>
      <c r="D424" s="187">
        <v>3000</v>
      </c>
      <c r="E424" s="188">
        <v>0</v>
      </c>
      <c r="F424" s="189">
        <f t="shared" si="6"/>
        <v>3000</v>
      </c>
      <c r="G424" s="190" t="s">
        <v>3824</v>
      </c>
      <c r="H424" s="191"/>
      <c r="I424" s="191"/>
    </row>
    <row r="425" spans="1:9" s="192" customFormat="1" ht="12.75">
      <c r="A425" s="185" t="s">
        <v>1142</v>
      </c>
      <c r="B425" s="185" t="s">
        <v>1881</v>
      </c>
      <c r="C425" s="186" t="s">
        <v>505</v>
      </c>
      <c r="D425" s="193">
        <v>23.55</v>
      </c>
      <c r="E425" s="222">
        <v>0</v>
      </c>
      <c r="F425" s="194">
        <f t="shared" si="6"/>
        <v>23.55</v>
      </c>
      <c r="G425" s="190" t="s">
        <v>3850</v>
      </c>
      <c r="H425" s="191"/>
      <c r="I425" s="191"/>
    </row>
    <row r="426" spans="1:9" s="192" customFormat="1" ht="12.75">
      <c r="A426" s="185" t="s">
        <v>1142</v>
      </c>
      <c r="B426" s="185" t="s">
        <v>1902</v>
      </c>
      <c r="C426" s="186" t="s">
        <v>776</v>
      </c>
      <c r="D426" s="193">
        <v>2400</v>
      </c>
      <c r="E426" s="222">
        <v>0</v>
      </c>
      <c r="F426" s="194">
        <f t="shared" si="6"/>
        <v>2400</v>
      </c>
      <c r="G426" s="190" t="s">
        <v>3824</v>
      </c>
      <c r="H426" s="191"/>
      <c r="I426" s="191"/>
    </row>
    <row r="427" spans="1:9" s="192" customFormat="1" ht="12.75">
      <c r="A427" s="185" t="s">
        <v>1142</v>
      </c>
      <c r="B427" s="185" t="s">
        <v>1952</v>
      </c>
      <c r="C427" s="186" t="s">
        <v>134</v>
      </c>
      <c r="D427" s="193">
        <v>10.57</v>
      </c>
      <c r="E427" s="222">
        <v>0</v>
      </c>
      <c r="F427" s="194">
        <f t="shared" si="6"/>
        <v>10.57</v>
      </c>
      <c r="G427" s="190" t="s">
        <v>3850</v>
      </c>
      <c r="H427" s="191"/>
      <c r="I427" s="191"/>
    </row>
    <row r="428" spans="1:9" s="192" customFormat="1" ht="12.75">
      <c r="A428" s="185" t="s">
        <v>1142</v>
      </c>
      <c r="B428" s="185" t="s">
        <v>2110</v>
      </c>
      <c r="C428" s="186" t="s">
        <v>540</v>
      </c>
      <c r="D428" s="193">
        <v>648.83</v>
      </c>
      <c r="E428" s="222">
        <v>0</v>
      </c>
      <c r="F428" s="194">
        <f t="shared" si="6"/>
        <v>648.83</v>
      </c>
      <c r="G428" s="190" t="s">
        <v>3850</v>
      </c>
      <c r="H428" s="191"/>
      <c r="I428" s="191"/>
    </row>
    <row r="429" spans="1:9" s="192" customFormat="1" ht="12.75">
      <c r="A429" s="185" t="s">
        <v>1142</v>
      </c>
      <c r="B429" s="185" t="s">
        <v>2112</v>
      </c>
      <c r="C429" s="186" t="s">
        <v>136</v>
      </c>
      <c r="D429" s="193">
        <v>184</v>
      </c>
      <c r="E429" s="222">
        <v>0</v>
      </c>
      <c r="F429" s="194">
        <f t="shared" si="6"/>
        <v>184</v>
      </c>
      <c r="G429" s="190" t="s">
        <v>3850</v>
      </c>
      <c r="H429" s="191"/>
      <c r="I429" s="191"/>
    </row>
    <row r="430" spans="1:9" s="192" customFormat="1" ht="12.75">
      <c r="A430" s="185"/>
      <c r="B430" s="185"/>
      <c r="C430" s="197" t="s">
        <v>3886</v>
      </c>
      <c r="D430" s="180">
        <f>SUM(D424:D429)</f>
        <v>6266.95</v>
      </c>
      <c r="E430" s="180">
        <f>SUM(E424:E429)</f>
        <v>0</v>
      </c>
      <c r="F430" s="180">
        <f>SUM(F424:F429)</f>
        <v>6266.95</v>
      </c>
      <c r="G430" s="179"/>
      <c r="H430" s="191"/>
      <c r="I430" s="191"/>
    </row>
    <row r="431" spans="1:9" s="192" customFormat="1" ht="12.75">
      <c r="A431" s="185" t="s">
        <v>1127</v>
      </c>
      <c r="B431" s="185" t="s">
        <v>1686</v>
      </c>
      <c r="C431" s="186" t="s">
        <v>138</v>
      </c>
      <c r="D431" s="187">
        <v>500</v>
      </c>
      <c r="E431" s="188">
        <v>0</v>
      </c>
      <c r="F431" s="189">
        <f t="shared" si="6"/>
        <v>500</v>
      </c>
      <c r="G431" s="190" t="s">
        <v>3824</v>
      </c>
      <c r="H431" s="191"/>
      <c r="I431" s="191"/>
    </row>
    <row r="432" spans="1:9" s="192" customFormat="1" ht="12.75">
      <c r="A432" s="185" t="s">
        <v>1127</v>
      </c>
      <c r="B432" s="185" t="s">
        <v>1688</v>
      </c>
      <c r="C432" s="186" t="s">
        <v>506</v>
      </c>
      <c r="D432" s="193">
        <v>6724.48</v>
      </c>
      <c r="E432" s="222">
        <v>0</v>
      </c>
      <c r="F432" s="194">
        <f t="shared" si="6"/>
        <v>6724.48</v>
      </c>
      <c r="G432" s="190" t="s">
        <v>3824</v>
      </c>
      <c r="H432" s="191"/>
      <c r="I432" s="191"/>
    </row>
    <row r="433" spans="1:9" s="192" customFormat="1" ht="12.75">
      <c r="A433" s="185" t="s">
        <v>1127</v>
      </c>
      <c r="B433" s="185" t="s">
        <v>1770</v>
      </c>
      <c r="C433" s="186" t="s">
        <v>140</v>
      </c>
      <c r="D433" s="193">
        <v>152.4</v>
      </c>
      <c r="E433" s="222">
        <v>0</v>
      </c>
      <c r="F433" s="194">
        <f t="shared" si="6"/>
        <v>152.4</v>
      </c>
      <c r="G433" s="190" t="s">
        <v>3850</v>
      </c>
      <c r="H433" s="191"/>
      <c r="I433" s="191"/>
    </row>
    <row r="434" spans="1:9" s="192" customFormat="1" ht="12.75">
      <c r="A434" s="185" t="s">
        <v>1127</v>
      </c>
      <c r="B434" s="185" t="s">
        <v>2187</v>
      </c>
      <c r="C434" s="186" t="s">
        <v>777</v>
      </c>
      <c r="D434" s="193">
        <v>2379.41</v>
      </c>
      <c r="E434" s="222">
        <v>0</v>
      </c>
      <c r="F434" s="194">
        <f t="shared" si="6"/>
        <v>2379.41</v>
      </c>
      <c r="G434" s="190" t="s">
        <v>3824</v>
      </c>
      <c r="H434" s="191"/>
      <c r="I434" s="191"/>
    </row>
    <row r="435" spans="1:9" s="192" customFormat="1" ht="12.75">
      <c r="A435" s="185" t="s">
        <v>1127</v>
      </c>
      <c r="B435" s="185" t="s">
        <v>2189</v>
      </c>
      <c r="C435" s="186" t="s">
        <v>778</v>
      </c>
      <c r="D435" s="193">
        <v>3885</v>
      </c>
      <c r="E435" s="222">
        <v>0</v>
      </c>
      <c r="F435" s="194">
        <f t="shared" si="6"/>
        <v>3885</v>
      </c>
      <c r="G435" s="190" t="s">
        <v>3824</v>
      </c>
      <c r="H435" s="191"/>
      <c r="I435" s="191"/>
    </row>
    <row r="436" spans="1:9" s="192" customFormat="1" ht="12.75">
      <c r="A436" s="185" t="s">
        <v>1127</v>
      </c>
      <c r="B436" s="185" t="s">
        <v>69</v>
      </c>
      <c r="C436" s="186" t="s">
        <v>779</v>
      </c>
      <c r="D436" s="193">
        <v>14605</v>
      </c>
      <c r="E436" s="222">
        <v>0</v>
      </c>
      <c r="F436" s="194">
        <f t="shared" si="6"/>
        <v>14605</v>
      </c>
      <c r="G436" s="190" t="s">
        <v>3824</v>
      </c>
      <c r="H436" s="191"/>
      <c r="I436" s="191"/>
    </row>
    <row r="437" spans="1:9" s="192" customFormat="1" ht="12.75">
      <c r="A437" s="185" t="s">
        <v>1127</v>
      </c>
      <c r="B437" s="185" t="s">
        <v>73</v>
      </c>
      <c r="C437" s="186" t="s">
        <v>780</v>
      </c>
      <c r="D437" s="193">
        <v>264.26</v>
      </c>
      <c r="E437" s="222">
        <v>0</v>
      </c>
      <c r="F437" s="194">
        <f t="shared" si="6"/>
        <v>264.26</v>
      </c>
      <c r="G437" s="190" t="s">
        <v>3824</v>
      </c>
      <c r="H437" s="191"/>
      <c r="I437" s="191"/>
    </row>
    <row r="438" spans="1:9" s="192" customFormat="1" ht="12.75">
      <c r="A438" s="185"/>
      <c r="B438" s="185"/>
      <c r="C438" s="197" t="s">
        <v>3886</v>
      </c>
      <c r="D438" s="180">
        <f>SUM(D431:D437)</f>
        <v>28510.55</v>
      </c>
      <c r="E438" s="180">
        <f>SUM(E431:E437)</f>
        <v>0</v>
      </c>
      <c r="F438" s="180">
        <f>SUM(F431:F437)</f>
        <v>28510.55</v>
      </c>
      <c r="G438" s="179"/>
      <c r="H438" s="191"/>
      <c r="I438" s="191"/>
    </row>
    <row r="439" spans="1:9" s="192" customFormat="1" ht="12.75">
      <c r="A439" s="185" t="s">
        <v>1145</v>
      </c>
      <c r="B439" s="185" t="s">
        <v>1686</v>
      </c>
      <c r="C439" s="186" t="s">
        <v>781</v>
      </c>
      <c r="D439" s="187">
        <v>21275</v>
      </c>
      <c r="E439" s="188">
        <v>0</v>
      </c>
      <c r="F439" s="189">
        <f t="shared" si="6"/>
        <v>21275</v>
      </c>
      <c r="G439" s="190" t="s">
        <v>3824</v>
      </c>
      <c r="H439" s="191"/>
      <c r="I439" s="191"/>
    </row>
    <row r="440" spans="1:9" s="192" customFormat="1" ht="12.75">
      <c r="A440" s="185" t="s">
        <v>1145</v>
      </c>
      <c r="B440" s="185" t="s">
        <v>1768</v>
      </c>
      <c r="C440" s="186" t="s">
        <v>1206</v>
      </c>
      <c r="D440" s="193">
        <v>3000000</v>
      </c>
      <c r="E440" s="222">
        <v>0</v>
      </c>
      <c r="F440" s="194">
        <f t="shared" si="6"/>
        <v>3000000</v>
      </c>
      <c r="G440" s="190" t="s">
        <v>3848</v>
      </c>
      <c r="H440" s="191"/>
      <c r="I440" s="191"/>
    </row>
    <row r="441" spans="1:9" s="192" customFormat="1" ht="12.75">
      <c r="A441" s="185" t="s">
        <v>1145</v>
      </c>
      <c r="B441" s="185" t="s">
        <v>69</v>
      </c>
      <c r="C441" s="186" t="s">
        <v>782</v>
      </c>
      <c r="D441" s="193">
        <v>133014.75</v>
      </c>
      <c r="E441" s="222">
        <v>0</v>
      </c>
      <c r="F441" s="194">
        <f t="shared" si="6"/>
        <v>133014.75</v>
      </c>
      <c r="G441" s="190" t="s">
        <v>3848</v>
      </c>
      <c r="H441" s="191"/>
      <c r="I441" s="191"/>
    </row>
    <row r="442" spans="1:9" s="192" customFormat="1" ht="12.75">
      <c r="A442" s="185"/>
      <c r="B442" s="185"/>
      <c r="C442" s="197" t="s">
        <v>3886</v>
      </c>
      <c r="D442" s="180">
        <f>SUM(D439:D441)</f>
        <v>3154289.75</v>
      </c>
      <c r="E442" s="180">
        <f>SUM(E439:E441)</f>
        <v>0</v>
      </c>
      <c r="F442" s="180">
        <f>SUM(F439:F441)</f>
        <v>3154289.75</v>
      </c>
      <c r="G442" s="179"/>
      <c r="H442" s="191"/>
      <c r="I442" s="191"/>
    </row>
    <row r="443" spans="1:9" s="192" customFormat="1" ht="12.75">
      <c r="A443" s="185" t="s">
        <v>1128</v>
      </c>
      <c r="B443" s="185" t="s">
        <v>1858</v>
      </c>
      <c r="C443" s="186" t="s">
        <v>783</v>
      </c>
      <c r="D443" s="187">
        <v>811.11</v>
      </c>
      <c r="E443" s="188">
        <v>0</v>
      </c>
      <c r="F443" s="189">
        <f t="shared" si="6"/>
        <v>811.11</v>
      </c>
      <c r="G443" s="190" t="s">
        <v>3824</v>
      </c>
      <c r="H443" s="191"/>
      <c r="I443" s="191"/>
    </row>
    <row r="444" spans="1:9" s="192" customFormat="1" ht="12.75">
      <c r="A444" s="185"/>
      <c r="B444" s="185"/>
      <c r="C444" s="197" t="s">
        <v>3886</v>
      </c>
      <c r="D444" s="180">
        <f>SUM(D443)</f>
        <v>811.11</v>
      </c>
      <c r="E444" s="180">
        <f>SUM(E443)</f>
        <v>0</v>
      </c>
      <c r="F444" s="180">
        <f>SUM(F443)</f>
        <v>811.11</v>
      </c>
      <c r="G444" s="179"/>
      <c r="H444" s="191"/>
      <c r="I444" s="191"/>
    </row>
    <row r="445" spans="1:9" s="192" customFormat="1" ht="12.75">
      <c r="A445" s="185" t="s">
        <v>1147</v>
      </c>
      <c r="B445" s="185" t="s">
        <v>2110</v>
      </c>
      <c r="C445" s="186" t="s">
        <v>539</v>
      </c>
      <c r="D445" s="187">
        <v>0.52</v>
      </c>
      <c r="E445" s="188">
        <v>0</v>
      </c>
      <c r="F445" s="189">
        <f t="shared" si="6"/>
        <v>0.52</v>
      </c>
      <c r="G445" s="190" t="s">
        <v>3850</v>
      </c>
      <c r="H445" s="191"/>
      <c r="I445" s="191"/>
    </row>
    <row r="446" spans="1:9" s="192" customFormat="1" ht="12.75">
      <c r="A446" s="185" t="s">
        <v>1147</v>
      </c>
      <c r="B446" s="185" t="s">
        <v>2112</v>
      </c>
      <c r="C446" s="186" t="s">
        <v>784</v>
      </c>
      <c r="D446" s="193">
        <v>42500</v>
      </c>
      <c r="E446" s="222">
        <v>0</v>
      </c>
      <c r="F446" s="194">
        <f t="shared" si="6"/>
        <v>42500</v>
      </c>
      <c r="G446" s="190" t="s">
        <v>3824</v>
      </c>
      <c r="H446" s="191"/>
      <c r="I446" s="191"/>
    </row>
    <row r="447" spans="1:9" s="192" customFormat="1" ht="12.75">
      <c r="A447" s="185" t="s">
        <v>1147</v>
      </c>
      <c r="B447" s="185" t="s">
        <v>2114</v>
      </c>
      <c r="C447" s="186" t="s">
        <v>785</v>
      </c>
      <c r="D447" s="193">
        <v>834</v>
      </c>
      <c r="E447" s="222">
        <v>0</v>
      </c>
      <c r="F447" s="194">
        <f t="shared" si="6"/>
        <v>834</v>
      </c>
      <c r="G447" s="190" t="s">
        <v>3824</v>
      </c>
      <c r="H447" s="191"/>
      <c r="I447" s="191"/>
    </row>
    <row r="448" spans="1:9" s="192" customFormat="1" ht="12.75">
      <c r="A448" s="185"/>
      <c r="B448" s="185"/>
      <c r="C448" s="197" t="s">
        <v>3886</v>
      </c>
      <c r="D448" s="180">
        <f>SUM(D445:D447)</f>
        <v>43334.52</v>
      </c>
      <c r="E448" s="180">
        <f>SUM(E445:E447)</f>
        <v>0</v>
      </c>
      <c r="F448" s="180">
        <f>SUM(F445:F447)</f>
        <v>43334.52</v>
      </c>
      <c r="G448" s="179"/>
      <c r="H448" s="191"/>
      <c r="I448" s="191"/>
    </row>
    <row r="449" spans="1:9" s="192" customFormat="1" ht="12.75">
      <c r="A449" s="185" t="s">
        <v>1129</v>
      </c>
      <c r="B449" s="185" t="s">
        <v>1902</v>
      </c>
      <c r="C449" s="186" t="s">
        <v>538</v>
      </c>
      <c r="D449" s="187">
        <v>0.45</v>
      </c>
      <c r="E449" s="188">
        <v>0</v>
      </c>
      <c r="F449" s="189">
        <f t="shared" si="6"/>
        <v>0.45</v>
      </c>
      <c r="G449" s="190" t="s">
        <v>3850</v>
      </c>
      <c r="H449" s="191"/>
      <c r="I449" s="191"/>
    </row>
    <row r="450" spans="1:9" s="192" customFormat="1" ht="12.75">
      <c r="A450" s="185" t="s">
        <v>1129</v>
      </c>
      <c r="B450" s="185" t="s">
        <v>2114</v>
      </c>
      <c r="C450" s="186" t="s">
        <v>786</v>
      </c>
      <c r="D450" s="193">
        <v>589</v>
      </c>
      <c r="E450" s="198">
        <v>589</v>
      </c>
      <c r="F450" s="194">
        <f t="shared" si="6"/>
        <v>0</v>
      </c>
      <c r="G450" s="190" t="s">
        <v>3825</v>
      </c>
      <c r="H450" s="191"/>
      <c r="I450" s="191"/>
    </row>
    <row r="451" spans="1:9" s="192" customFormat="1" ht="12.75">
      <c r="A451" s="185" t="s">
        <v>1129</v>
      </c>
      <c r="B451" s="185" t="s">
        <v>73</v>
      </c>
      <c r="C451" s="186" t="s">
        <v>787</v>
      </c>
      <c r="D451" s="193">
        <v>100</v>
      </c>
      <c r="E451" s="198">
        <v>100</v>
      </c>
      <c r="F451" s="194">
        <f t="shared" si="6"/>
        <v>0</v>
      </c>
      <c r="G451" s="190" t="s">
        <v>3825</v>
      </c>
      <c r="H451" s="191"/>
      <c r="I451" s="191"/>
    </row>
    <row r="452" spans="1:9" s="192" customFormat="1" ht="12.75">
      <c r="A452" s="185"/>
      <c r="B452" s="185"/>
      <c r="C452" s="197" t="s">
        <v>3886</v>
      </c>
      <c r="D452" s="180">
        <f>SUM(D449:D451)</f>
        <v>689.45</v>
      </c>
      <c r="E452" s="180">
        <f>SUM(E449:E451)</f>
        <v>689</v>
      </c>
      <c r="F452" s="180">
        <f>SUM(F449:F451)</f>
        <v>0.45</v>
      </c>
      <c r="G452" s="179"/>
      <c r="H452" s="191"/>
      <c r="I452" s="191"/>
    </row>
    <row r="453" spans="1:9" s="192" customFormat="1" ht="12.75">
      <c r="A453" s="185" t="s">
        <v>1146</v>
      </c>
      <c r="B453" s="185" t="s">
        <v>1686</v>
      </c>
      <c r="C453" s="186" t="s">
        <v>162</v>
      </c>
      <c r="D453" s="187">
        <v>0.010000000000218279</v>
      </c>
      <c r="E453" s="188">
        <v>0</v>
      </c>
      <c r="F453" s="189">
        <f t="shared" si="6"/>
        <v>0.010000000000218279</v>
      </c>
      <c r="G453" s="190" t="s">
        <v>3850</v>
      </c>
      <c r="H453" s="191"/>
      <c r="I453" s="191"/>
    </row>
    <row r="454" spans="1:9" s="192" customFormat="1" ht="12.75">
      <c r="A454" s="185" t="s">
        <v>1146</v>
      </c>
      <c r="B454" s="185" t="s">
        <v>1688</v>
      </c>
      <c r="C454" s="186" t="s">
        <v>163</v>
      </c>
      <c r="D454" s="193">
        <v>3000</v>
      </c>
      <c r="E454" s="222">
        <v>0</v>
      </c>
      <c r="F454" s="194">
        <f t="shared" si="6"/>
        <v>3000</v>
      </c>
      <c r="G454" s="190" t="s">
        <v>3824</v>
      </c>
      <c r="H454" s="191"/>
      <c r="I454" s="191"/>
    </row>
    <row r="455" spans="1:9" s="192" customFormat="1" ht="12.75">
      <c r="A455" s="185" t="s">
        <v>1146</v>
      </c>
      <c r="B455" s="185" t="s">
        <v>1768</v>
      </c>
      <c r="C455" s="186" t="s">
        <v>3085</v>
      </c>
      <c r="D455" s="193">
        <v>10751</v>
      </c>
      <c r="E455" s="222">
        <v>0</v>
      </c>
      <c r="F455" s="194">
        <f t="shared" si="6"/>
        <v>10751</v>
      </c>
      <c r="G455" s="190" t="s">
        <v>3824</v>
      </c>
      <c r="H455" s="191"/>
      <c r="I455" s="191"/>
    </row>
    <row r="456" spans="1:9" s="192" customFormat="1" ht="12.75">
      <c r="A456" s="185" t="s">
        <v>1146</v>
      </c>
      <c r="B456" s="185" t="s">
        <v>1770</v>
      </c>
      <c r="C456" s="186" t="s">
        <v>164</v>
      </c>
      <c r="D456" s="193">
        <v>10000</v>
      </c>
      <c r="E456" s="198">
        <v>10000</v>
      </c>
      <c r="F456" s="194">
        <f t="shared" si="6"/>
        <v>0</v>
      </c>
      <c r="G456" s="190" t="s">
        <v>3825</v>
      </c>
      <c r="H456" s="191"/>
      <c r="I456" s="191"/>
    </row>
    <row r="457" spans="1:9" s="192" customFormat="1" ht="12.75">
      <c r="A457" s="185" t="s">
        <v>1146</v>
      </c>
      <c r="B457" s="185" t="s">
        <v>1772</v>
      </c>
      <c r="C457" s="186" t="s">
        <v>788</v>
      </c>
      <c r="D457" s="193">
        <v>636.18</v>
      </c>
      <c r="E457" s="198">
        <v>636.18</v>
      </c>
      <c r="F457" s="194">
        <f t="shared" si="6"/>
        <v>0</v>
      </c>
      <c r="G457" s="190" t="s">
        <v>3825</v>
      </c>
      <c r="H457" s="191"/>
      <c r="I457" s="191"/>
    </row>
    <row r="458" spans="1:9" s="192" customFormat="1" ht="12.75">
      <c r="A458" s="185" t="s">
        <v>1146</v>
      </c>
      <c r="B458" s="185" t="s">
        <v>1952</v>
      </c>
      <c r="C458" s="186" t="s">
        <v>166</v>
      </c>
      <c r="D458" s="193">
        <v>10966.91</v>
      </c>
      <c r="E458" s="198">
        <v>10966.91</v>
      </c>
      <c r="F458" s="194">
        <f aca="true" t="shared" si="7" ref="F458:F533">+D458-E458</f>
        <v>0</v>
      </c>
      <c r="G458" s="190" t="s">
        <v>3825</v>
      </c>
      <c r="H458" s="191"/>
      <c r="I458" s="191"/>
    </row>
    <row r="459" spans="1:9" s="192" customFormat="1" ht="12.75">
      <c r="A459" s="185" t="s">
        <v>1146</v>
      </c>
      <c r="B459" s="185" t="s">
        <v>1958</v>
      </c>
      <c r="C459" s="186" t="s">
        <v>789</v>
      </c>
      <c r="D459" s="193">
        <v>1000</v>
      </c>
      <c r="E459" s="198">
        <v>1000</v>
      </c>
      <c r="F459" s="194">
        <f t="shared" si="7"/>
        <v>0</v>
      </c>
      <c r="G459" s="190" t="s">
        <v>3825</v>
      </c>
      <c r="H459" s="191"/>
      <c r="I459" s="191"/>
    </row>
    <row r="460" spans="1:9" s="192" customFormat="1" ht="12.75">
      <c r="A460" s="185" t="s">
        <v>1146</v>
      </c>
      <c r="B460" s="185" t="s">
        <v>97</v>
      </c>
      <c r="C460" s="186" t="s">
        <v>168</v>
      </c>
      <c r="D460" s="193">
        <v>2989.24</v>
      </c>
      <c r="E460" s="198">
        <v>2989.24</v>
      </c>
      <c r="F460" s="194">
        <f t="shared" si="7"/>
        <v>0</v>
      </c>
      <c r="G460" s="190" t="s">
        <v>3825</v>
      </c>
      <c r="H460" s="191"/>
      <c r="I460" s="191"/>
    </row>
    <row r="461" spans="1:9" s="192" customFormat="1" ht="12.75">
      <c r="A461" s="185" t="s">
        <v>1146</v>
      </c>
      <c r="B461" s="185" t="s">
        <v>2209</v>
      </c>
      <c r="C461" s="186" t="s">
        <v>790</v>
      </c>
      <c r="D461" s="193">
        <v>3699.99</v>
      </c>
      <c r="E461" s="198">
        <v>3699.99</v>
      </c>
      <c r="F461" s="194">
        <f t="shared" si="7"/>
        <v>0</v>
      </c>
      <c r="G461" s="190" t="s">
        <v>3825</v>
      </c>
      <c r="H461" s="191"/>
      <c r="I461" s="191"/>
    </row>
    <row r="462" spans="1:9" s="192" customFormat="1" ht="12.75">
      <c r="A462" s="185" t="s">
        <v>1146</v>
      </c>
      <c r="B462" s="185" t="s">
        <v>37</v>
      </c>
      <c r="C462" s="186" t="s">
        <v>791</v>
      </c>
      <c r="D462" s="193">
        <v>162.5</v>
      </c>
      <c r="E462" s="198">
        <v>162.5</v>
      </c>
      <c r="F462" s="194">
        <f t="shared" si="7"/>
        <v>0</v>
      </c>
      <c r="G462" s="190" t="s">
        <v>3825</v>
      </c>
      <c r="H462" s="191"/>
      <c r="I462" s="191"/>
    </row>
    <row r="463" spans="1:9" s="192" customFormat="1" ht="12.75">
      <c r="A463" s="185"/>
      <c r="B463" s="185"/>
      <c r="C463" s="197" t="s">
        <v>3886</v>
      </c>
      <c r="D463" s="180">
        <f>SUM(D453:D462)</f>
        <v>43205.83</v>
      </c>
      <c r="E463" s="180">
        <f>SUM(E453:E462)</f>
        <v>29454.82</v>
      </c>
      <c r="F463" s="180">
        <f>SUM(F453:F462)</f>
        <v>13751.01</v>
      </c>
      <c r="G463" s="179"/>
      <c r="H463" s="191"/>
      <c r="I463" s="191"/>
    </row>
    <row r="464" spans="1:9" s="192" customFormat="1" ht="12.75">
      <c r="A464" s="185" t="s">
        <v>1148</v>
      </c>
      <c r="B464" s="185" t="s">
        <v>1686</v>
      </c>
      <c r="C464" s="186" t="s">
        <v>792</v>
      </c>
      <c r="D464" s="187">
        <v>1850</v>
      </c>
      <c r="E464" s="188">
        <v>0</v>
      </c>
      <c r="F464" s="189">
        <f t="shared" si="7"/>
        <v>1850</v>
      </c>
      <c r="G464" s="190" t="s">
        <v>3824</v>
      </c>
      <c r="H464" s="191"/>
      <c r="I464" s="191"/>
    </row>
    <row r="465" spans="1:9" s="192" customFormat="1" ht="12.75">
      <c r="A465" s="185"/>
      <c r="B465" s="185"/>
      <c r="C465" s="197" t="s">
        <v>3886</v>
      </c>
      <c r="D465" s="180">
        <f>SUM(D464)</f>
        <v>1850</v>
      </c>
      <c r="E465" s="180">
        <f>SUM(E464)</f>
        <v>0</v>
      </c>
      <c r="F465" s="180">
        <f>SUM(F464)</f>
        <v>1850</v>
      </c>
      <c r="G465" s="179"/>
      <c r="H465" s="191"/>
      <c r="I465" s="191"/>
    </row>
    <row r="466" spans="1:9" s="192" customFormat="1" ht="12.75">
      <c r="A466" s="185" t="s">
        <v>1131</v>
      </c>
      <c r="B466" s="185" t="s">
        <v>1686</v>
      </c>
      <c r="C466" s="186" t="s">
        <v>793</v>
      </c>
      <c r="D466" s="187">
        <v>11500</v>
      </c>
      <c r="E466" s="188">
        <v>0</v>
      </c>
      <c r="F466" s="189">
        <f t="shared" si="7"/>
        <v>11500</v>
      </c>
      <c r="G466" s="190" t="s">
        <v>3824</v>
      </c>
      <c r="H466" s="191"/>
      <c r="I466" s="191"/>
    </row>
    <row r="467" spans="1:9" s="192" customFormat="1" ht="12.75">
      <c r="A467" s="185" t="s">
        <v>1131</v>
      </c>
      <c r="B467" s="185" t="s">
        <v>1688</v>
      </c>
      <c r="C467" s="186" t="s">
        <v>794</v>
      </c>
      <c r="D467" s="193">
        <v>920</v>
      </c>
      <c r="E467" s="222">
        <v>0</v>
      </c>
      <c r="F467" s="194">
        <f t="shared" si="7"/>
        <v>920</v>
      </c>
      <c r="G467" s="190" t="s">
        <v>3824</v>
      </c>
      <c r="H467" s="191"/>
      <c r="I467" s="191"/>
    </row>
    <row r="468" spans="1:9" s="192" customFormat="1" ht="12.75">
      <c r="A468" s="185" t="s">
        <v>1131</v>
      </c>
      <c r="B468" s="185" t="s">
        <v>1690</v>
      </c>
      <c r="C468" s="186" t="s">
        <v>795</v>
      </c>
      <c r="D468" s="193">
        <v>9341.75</v>
      </c>
      <c r="E468" s="222">
        <v>0</v>
      </c>
      <c r="F468" s="194">
        <f t="shared" si="7"/>
        <v>9341.75</v>
      </c>
      <c r="G468" s="190" t="s">
        <v>3824</v>
      </c>
      <c r="H468" s="191"/>
      <c r="I468" s="191"/>
    </row>
    <row r="469" spans="1:9" s="192" customFormat="1" ht="12.75">
      <c r="A469" s="185" t="s">
        <v>1131</v>
      </c>
      <c r="B469" s="185" t="s">
        <v>1824</v>
      </c>
      <c r="C469" s="186" t="s">
        <v>796</v>
      </c>
      <c r="D469" s="193">
        <v>2300</v>
      </c>
      <c r="E469" s="222">
        <v>0</v>
      </c>
      <c r="F469" s="194">
        <f t="shared" si="7"/>
        <v>2300</v>
      </c>
      <c r="G469" s="190" t="s">
        <v>3824</v>
      </c>
      <c r="H469" s="191"/>
      <c r="I469" s="191"/>
    </row>
    <row r="470" spans="1:9" s="192" customFormat="1" ht="12.75">
      <c r="A470" s="185" t="s">
        <v>1131</v>
      </c>
      <c r="B470" s="185" t="s">
        <v>1858</v>
      </c>
      <c r="C470" s="186" t="s">
        <v>203</v>
      </c>
      <c r="D470" s="193">
        <v>3030</v>
      </c>
      <c r="E470" s="222">
        <v>0</v>
      </c>
      <c r="F470" s="194">
        <f t="shared" si="7"/>
        <v>3030</v>
      </c>
      <c r="G470" s="190" t="s">
        <v>3824</v>
      </c>
      <c r="H470" s="191"/>
      <c r="I470" s="191"/>
    </row>
    <row r="471" spans="1:9" s="192" customFormat="1" ht="12.75">
      <c r="A471" s="185" t="s">
        <v>1131</v>
      </c>
      <c r="B471" s="185" t="s">
        <v>1928</v>
      </c>
      <c r="C471" s="186" t="s">
        <v>797</v>
      </c>
      <c r="D471" s="193">
        <v>5980</v>
      </c>
      <c r="E471" s="222">
        <v>0</v>
      </c>
      <c r="F471" s="194">
        <f t="shared" si="7"/>
        <v>5980</v>
      </c>
      <c r="G471" s="190" t="s">
        <v>3824</v>
      </c>
      <c r="H471" s="191"/>
      <c r="I471" s="191"/>
    </row>
    <row r="472" spans="1:9" s="192" customFormat="1" ht="12.75">
      <c r="A472" s="185" t="s">
        <v>1131</v>
      </c>
      <c r="B472" s="185" t="s">
        <v>1952</v>
      </c>
      <c r="C472" s="186" t="s">
        <v>798</v>
      </c>
      <c r="D472" s="193">
        <v>20000</v>
      </c>
      <c r="E472" s="222">
        <v>0</v>
      </c>
      <c r="F472" s="194">
        <f t="shared" si="7"/>
        <v>20000</v>
      </c>
      <c r="G472" s="190" t="s">
        <v>3824</v>
      </c>
      <c r="H472" s="191"/>
      <c r="I472" s="191"/>
    </row>
    <row r="473" spans="1:9" s="192" customFormat="1" ht="12.75">
      <c r="A473" s="185" t="s">
        <v>1131</v>
      </c>
      <c r="B473" s="185" t="s">
        <v>2110</v>
      </c>
      <c r="C473" s="186" t="s">
        <v>206</v>
      </c>
      <c r="D473" s="193">
        <v>4425</v>
      </c>
      <c r="E473" s="198">
        <v>4425</v>
      </c>
      <c r="F473" s="194">
        <f t="shared" si="7"/>
        <v>0</v>
      </c>
      <c r="G473" s="190" t="s">
        <v>3825</v>
      </c>
      <c r="H473" s="191"/>
      <c r="I473" s="191"/>
    </row>
    <row r="474" spans="1:9" s="192" customFormat="1" ht="12.75">
      <c r="A474" s="185" t="s">
        <v>1131</v>
      </c>
      <c r="B474" s="185" t="s">
        <v>2175</v>
      </c>
      <c r="C474" s="186" t="s">
        <v>799</v>
      </c>
      <c r="D474" s="193">
        <v>16710.99</v>
      </c>
      <c r="E474" s="222">
        <v>0</v>
      </c>
      <c r="F474" s="194">
        <f t="shared" si="7"/>
        <v>16710.99</v>
      </c>
      <c r="G474" s="190" t="s">
        <v>3824</v>
      </c>
      <c r="H474" s="191"/>
      <c r="I474" s="191"/>
    </row>
    <row r="475" spans="1:9" s="192" customFormat="1" ht="12.75">
      <c r="A475" s="185" t="s">
        <v>1131</v>
      </c>
      <c r="B475" s="185" t="s">
        <v>97</v>
      </c>
      <c r="C475" s="186" t="s">
        <v>800</v>
      </c>
      <c r="D475" s="193">
        <v>690</v>
      </c>
      <c r="E475" s="222">
        <v>0</v>
      </c>
      <c r="F475" s="194">
        <f t="shared" si="7"/>
        <v>690</v>
      </c>
      <c r="G475" s="190" t="s">
        <v>3824</v>
      </c>
      <c r="H475" s="191"/>
      <c r="I475" s="191"/>
    </row>
    <row r="476" spans="1:9" s="192" customFormat="1" ht="12.75">
      <c r="A476" s="185"/>
      <c r="B476" s="185"/>
      <c r="C476" s="197" t="s">
        <v>3886</v>
      </c>
      <c r="D476" s="180">
        <f>SUM(D466:D475)</f>
        <v>74897.74</v>
      </c>
      <c r="E476" s="180">
        <f>SUM(E466:E475)</f>
        <v>4425</v>
      </c>
      <c r="F476" s="180">
        <f>SUM(F466:F475)</f>
        <v>70472.74</v>
      </c>
      <c r="G476" s="179"/>
      <c r="H476" s="191"/>
      <c r="I476" s="191"/>
    </row>
    <row r="477" spans="1:9" s="192" customFormat="1" ht="12.75">
      <c r="A477" s="185" t="s">
        <v>445</v>
      </c>
      <c r="B477" s="185" t="s">
        <v>1686</v>
      </c>
      <c r="C477" s="186" t="s">
        <v>801</v>
      </c>
      <c r="D477" s="187">
        <v>1345</v>
      </c>
      <c r="E477" s="188">
        <v>0</v>
      </c>
      <c r="F477" s="189">
        <f t="shared" si="7"/>
        <v>1345</v>
      </c>
      <c r="G477" s="190" t="s">
        <v>3824</v>
      </c>
      <c r="H477" s="191"/>
      <c r="I477" s="191"/>
    </row>
    <row r="478" spans="1:9" s="192" customFormat="1" ht="12.75">
      <c r="A478" s="185" t="s">
        <v>445</v>
      </c>
      <c r="B478" s="185" t="s">
        <v>1816</v>
      </c>
      <c r="C478" s="186" t="s">
        <v>802</v>
      </c>
      <c r="D478" s="193">
        <v>919.32</v>
      </c>
      <c r="E478" s="222">
        <v>0</v>
      </c>
      <c r="F478" s="194">
        <f t="shared" si="7"/>
        <v>919.32</v>
      </c>
      <c r="G478" s="190" t="s">
        <v>3824</v>
      </c>
      <c r="H478" s="191"/>
      <c r="I478" s="191"/>
    </row>
    <row r="479" spans="1:9" s="192" customFormat="1" ht="12.75">
      <c r="A479" s="185" t="s">
        <v>445</v>
      </c>
      <c r="B479" s="185" t="s">
        <v>1824</v>
      </c>
      <c r="C479" s="186" t="s">
        <v>211</v>
      </c>
      <c r="D479" s="193">
        <v>16</v>
      </c>
      <c r="E479" s="222">
        <v>0</v>
      </c>
      <c r="F479" s="194">
        <f t="shared" si="7"/>
        <v>16</v>
      </c>
      <c r="G479" s="190" t="s">
        <v>3850</v>
      </c>
      <c r="H479" s="191"/>
      <c r="I479" s="191"/>
    </row>
    <row r="480" spans="1:9" s="192" customFormat="1" ht="12.75">
      <c r="A480" s="185" t="s">
        <v>445</v>
      </c>
      <c r="B480" s="185" t="s">
        <v>1826</v>
      </c>
      <c r="C480" s="186" t="s">
        <v>803</v>
      </c>
      <c r="D480" s="193">
        <v>6786.29</v>
      </c>
      <c r="E480" s="222">
        <v>0</v>
      </c>
      <c r="F480" s="194">
        <f t="shared" si="7"/>
        <v>6786.29</v>
      </c>
      <c r="G480" s="190" t="s">
        <v>3824</v>
      </c>
      <c r="H480" s="191"/>
      <c r="I480" s="191"/>
    </row>
    <row r="481" spans="1:9" s="192" customFormat="1" ht="12.75">
      <c r="A481" s="185" t="s">
        <v>445</v>
      </c>
      <c r="B481" s="185" t="s">
        <v>1902</v>
      </c>
      <c r="C481" s="186" t="s">
        <v>214</v>
      </c>
      <c r="D481" s="193">
        <v>370.04</v>
      </c>
      <c r="E481" s="222">
        <v>0</v>
      </c>
      <c r="F481" s="194">
        <f t="shared" si="7"/>
        <v>370.04</v>
      </c>
      <c r="G481" s="190" t="s">
        <v>3850</v>
      </c>
      <c r="H481" s="191"/>
      <c r="I481" s="191"/>
    </row>
    <row r="482" spans="1:9" s="192" customFormat="1" ht="12.75">
      <c r="A482" s="185" t="s">
        <v>445</v>
      </c>
      <c r="B482" s="185" t="s">
        <v>97</v>
      </c>
      <c r="C482" s="186" t="s">
        <v>537</v>
      </c>
      <c r="D482" s="193">
        <v>31.6</v>
      </c>
      <c r="E482" s="222">
        <v>0</v>
      </c>
      <c r="F482" s="194">
        <f t="shared" si="7"/>
        <v>31.6</v>
      </c>
      <c r="G482" s="190" t="s">
        <v>3850</v>
      </c>
      <c r="H482" s="191"/>
      <c r="I482" s="191"/>
    </row>
    <row r="483" spans="1:9" s="192" customFormat="1" ht="12.75">
      <c r="A483" s="185"/>
      <c r="B483" s="185"/>
      <c r="C483" s="197" t="s">
        <v>3886</v>
      </c>
      <c r="D483" s="180">
        <f>SUM(D477:D482)</f>
        <v>9468.250000000002</v>
      </c>
      <c r="E483" s="180">
        <f>SUM(E477:E482)</f>
        <v>0</v>
      </c>
      <c r="F483" s="180">
        <f>SUM(F477:F482)</f>
        <v>9468.250000000002</v>
      </c>
      <c r="G483" s="179"/>
      <c r="H483" s="191"/>
      <c r="I483" s="191"/>
    </row>
    <row r="484" spans="1:9" s="192" customFormat="1" ht="12.75">
      <c r="A484" s="185" t="s">
        <v>1132</v>
      </c>
      <c r="B484" s="185" t="s">
        <v>1768</v>
      </c>
      <c r="C484" s="186" t="s">
        <v>219</v>
      </c>
      <c r="D484" s="187">
        <v>7161.5</v>
      </c>
      <c r="E484" s="188">
        <v>0</v>
      </c>
      <c r="F484" s="189">
        <f t="shared" si="7"/>
        <v>7161.5</v>
      </c>
      <c r="G484" s="190" t="s">
        <v>3824</v>
      </c>
      <c r="H484" s="191"/>
      <c r="I484" s="191"/>
    </row>
    <row r="485" spans="1:9" s="192" customFormat="1" ht="12.75">
      <c r="A485" s="185" t="s">
        <v>1132</v>
      </c>
      <c r="B485" s="185" t="s">
        <v>1770</v>
      </c>
      <c r="C485" s="186" t="s">
        <v>804</v>
      </c>
      <c r="D485" s="193">
        <v>56217.1</v>
      </c>
      <c r="E485" s="222">
        <v>0</v>
      </c>
      <c r="F485" s="194">
        <f t="shared" si="7"/>
        <v>56217.1</v>
      </c>
      <c r="G485" s="190" t="s">
        <v>3824</v>
      </c>
      <c r="H485" s="191"/>
      <c r="I485" s="191"/>
    </row>
    <row r="486" spans="1:9" s="192" customFormat="1" ht="12.75">
      <c r="A486" s="185" t="s">
        <v>1132</v>
      </c>
      <c r="B486" s="185" t="s">
        <v>1858</v>
      </c>
      <c r="C486" s="186" t="s">
        <v>805</v>
      </c>
      <c r="D486" s="193">
        <v>13800</v>
      </c>
      <c r="E486" s="222">
        <v>0</v>
      </c>
      <c r="F486" s="194">
        <f t="shared" si="7"/>
        <v>13800</v>
      </c>
      <c r="G486" s="190" t="s">
        <v>3824</v>
      </c>
      <c r="H486" s="191"/>
      <c r="I486" s="191"/>
    </row>
    <row r="487" spans="1:9" s="192" customFormat="1" ht="12.75">
      <c r="A487" s="185"/>
      <c r="B487" s="185"/>
      <c r="C487" s="197" t="s">
        <v>3886</v>
      </c>
      <c r="D487" s="180">
        <f>SUM(D484:D486)</f>
        <v>77178.6</v>
      </c>
      <c r="E487" s="180">
        <f>SUM(E484:E486)</f>
        <v>0</v>
      </c>
      <c r="F487" s="180">
        <f>SUM(F484:F486)</f>
        <v>77178.6</v>
      </c>
      <c r="G487" s="179"/>
      <c r="H487" s="191"/>
      <c r="I487" s="191"/>
    </row>
    <row r="488" spans="1:9" s="192" customFormat="1" ht="12.75">
      <c r="A488" s="185" t="s">
        <v>1133</v>
      </c>
      <c r="B488" s="185" t="s">
        <v>2112</v>
      </c>
      <c r="C488" s="186" t="s">
        <v>536</v>
      </c>
      <c r="D488" s="187">
        <v>40</v>
      </c>
      <c r="E488" s="188">
        <v>0</v>
      </c>
      <c r="F488" s="189">
        <f t="shared" si="7"/>
        <v>40</v>
      </c>
      <c r="G488" s="190" t="s">
        <v>3850</v>
      </c>
      <c r="H488" s="191"/>
      <c r="I488" s="191"/>
    </row>
    <row r="489" spans="1:9" s="192" customFormat="1" ht="12.75">
      <c r="A489" s="185" t="s">
        <v>1133</v>
      </c>
      <c r="B489" s="185" t="s">
        <v>97</v>
      </c>
      <c r="C489" s="186" t="s">
        <v>535</v>
      </c>
      <c r="D489" s="193">
        <v>517.8400000000001</v>
      </c>
      <c r="E489" s="222">
        <v>0</v>
      </c>
      <c r="F489" s="194">
        <f t="shared" si="7"/>
        <v>517.8400000000001</v>
      </c>
      <c r="G489" s="190" t="s">
        <v>3850</v>
      </c>
      <c r="H489" s="191"/>
      <c r="I489" s="191"/>
    </row>
    <row r="490" spans="1:9" s="192" customFormat="1" ht="12.75">
      <c r="A490" s="185" t="s">
        <v>1133</v>
      </c>
      <c r="B490" s="185" t="s">
        <v>2211</v>
      </c>
      <c r="C490" s="186" t="s">
        <v>806</v>
      </c>
      <c r="D490" s="193">
        <v>889.27</v>
      </c>
      <c r="E490" s="198">
        <v>889.27</v>
      </c>
      <c r="F490" s="194">
        <f t="shared" si="7"/>
        <v>0</v>
      </c>
      <c r="G490" s="190" t="s">
        <v>3825</v>
      </c>
      <c r="H490" s="191"/>
      <c r="I490" s="191"/>
    </row>
    <row r="491" spans="1:9" s="192" customFormat="1" ht="12.75">
      <c r="A491" s="185" t="s">
        <v>1133</v>
      </c>
      <c r="B491" s="185" t="s">
        <v>35</v>
      </c>
      <c r="C491" s="186" t="s">
        <v>242</v>
      </c>
      <c r="D491" s="193">
        <v>30000</v>
      </c>
      <c r="E491" s="222">
        <v>0</v>
      </c>
      <c r="F491" s="194">
        <f t="shared" si="7"/>
        <v>30000</v>
      </c>
      <c r="G491" s="190" t="s">
        <v>3824</v>
      </c>
      <c r="H491" s="191"/>
      <c r="I491" s="191"/>
    </row>
    <row r="492" spans="1:9" s="192" customFormat="1" ht="12.75">
      <c r="A492" s="185" t="s">
        <v>1133</v>
      </c>
      <c r="B492" s="185" t="s">
        <v>69</v>
      </c>
      <c r="C492" s="186" t="s">
        <v>244</v>
      </c>
      <c r="D492" s="193">
        <v>147.9</v>
      </c>
      <c r="E492" s="222">
        <v>0</v>
      </c>
      <c r="F492" s="194">
        <f t="shared" si="7"/>
        <v>147.9</v>
      </c>
      <c r="G492" s="190" t="s">
        <v>3824</v>
      </c>
      <c r="H492" s="191"/>
      <c r="I492" s="191"/>
    </row>
    <row r="493" spans="1:9" s="192" customFormat="1" ht="12.75">
      <c r="A493" s="185"/>
      <c r="B493" s="185"/>
      <c r="C493" s="197" t="s">
        <v>3886</v>
      </c>
      <c r="D493" s="180">
        <f>SUM(D488:D492)</f>
        <v>31595.010000000002</v>
      </c>
      <c r="E493" s="180">
        <f>SUM(E488:E492)</f>
        <v>889.27</v>
      </c>
      <c r="F493" s="180">
        <f>SUM(F488:F492)</f>
        <v>30705.74</v>
      </c>
      <c r="G493" s="179"/>
      <c r="H493" s="191"/>
      <c r="I493" s="191"/>
    </row>
    <row r="494" spans="1:9" s="192" customFormat="1" ht="12.75">
      <c r="A494" s="185" t="s">
        <v>1150</v>
      </c>
      <c r="B494" s="185" t="s">
        <v>1686</v>
      </c>
      <c r="C494" s="186" t="s">
        <v>534</v>
      </c>
      <c r="D494" s="187">
        <v>127169.17</v>
      </c>
      <c r="E494" s="188">
        <v>0</v>
      </c>
      <c r="F494" s="189">
        <f t="shared" si="7"/>
        <v>127169.17</v>
      </c>
      <c r="G494" s="190" t="s">
        <v>3850</v>
      </c>
      <c r="H494" s="191"/>
      <c r="I494" s="191"/>
    </row>
    <row r="495" spans="1:9" s="192" customFormat="1" ht="12.75">
      <c r="A495" s="185" t="s">
        <v>1150</v>
      </c>
      <c r="B495" s="185" t="s">
        <v>1688</v>
      </c>
      <c r="C495" s="186" t="s">
        <v>807</v>
      </c>
      <c r="D495" s="193">
        <v>10000</v>
      </c>
      <c r="E495" s="222">
        <v>0</v>
      </c>
      <c r="F495" s="194">
        <f t="shared" si="7"/>
        <v>10000</v>
      </c>
      <c r="G495" s="190" t="s">
        <v>3824</v>
      </c>
      <c r="H495" s="191"/>
      <c r="I495" s="191"/>
    </row>
    <row r="496" spans="1:9" s="192" customFormat="1" ht="12.75">
      <c r="A496" s="185" t="s">
        <v>1150</v>
      </c>
      <c r="B496" s="185" t="s">
        <v>1697</v>
      </c>
      <c r="C496" s="186" t="s">
        <v>246</v>
      </c>
      <c r="D496" s="193">
        <v>7250</v>
      </c>
      <c r="E496" s="222">
        <v>0</v>
      </c>
      <c r="F496" s="194">
        <f t="shared" si="7"/>
        <v>7250</v>
      </c>
      <c r="G496" s="190" t="s">
        <v>3824</v>
      </c>
      <c r="H496" s="191"/>
      <c r="I496" s="191"/>
    </row>
    <row r="497" spans="1:9" s="192" customFormat="1" ht="12.75">
      <c r="A497" s="185" t="s">
        <v>1150</v>
      </c>
      <c r="B497" s="185" t="s">
        <v>1770</v>
      </c>
      <c r="C497" s="186" t="s">
        <v>808</v>
      </c>
      <c r="D497" s="193">
        <v>15272.919999999998</v>
      </c>
      <c r="E497" s="222">
        <v>0</v>
      </c>
      <c r="F497" s="194">
        <f t="shared" si="7"/>
        <v>15272.919999999998</v>
      </c>
      <c r="G497" s="190" t="s">
        <v>3824</v>
      </c>
      <c r="H497" s="191"/>
      <c r="I497" s="191"/>
    </row>
    <row r="498" spans="1:9" s="192" customFormat="1" ht="12.75">
      <c r="A498" s="185" t="s">
        <v>1150</v>
      </c>
      <c r="B498" s="185" t="s">
        <v>1816</v>
      </c>
      <c r="C498" s="186" t="s">
        <v>533</v>
      </c>
      <c r="D498" s="193">
        <v>12482.38</v>
      </c>
      <c r="E498" s="222">
        <v>0</v>
      </c>
      <c r="F498" s="194">
        <f t="shared" si="7"/>
        <v>12482.38</v>
      </c>
      <c r="G498" s="190" t="s">
        <v>3850</v>
      </c>
      <c r="H498" s="191"/>
      <c r="I498" s="191"/>
    </row>
    <row r="499" spans="1:9" s="192" customFormat="1" ht="12.75">
      <c r="A499" s="185" t="s">
        <v>1150</v>
      </c>
      <c r="B499" s="185" t="s">
        <v>1828</v>
      </c>
      <c r="C499" s="186" t="s">
        <v>809</v>
      </c>
      <c r="D499" s="193">
        <v>1927.1499999999996</v>
      </c>
      <c r="E499" s="222">
        <v>0</v>
      </c>
      <c r="F499" s="194">
        <f t="shared" si="7"/>
        <v>1927.1499999999996</v>
      </c>
      <c r="G499" s="190" t="s">
        <v>3824</v>
      </c>
      <c r="H499" s="191"/>
      <c r="I499" s="191"/>
    </row>
    <row r="500" spans="1:9" s="192" customFormat="1" ht="12.75">
      <c r="A500" s="185" t="s">
        <v>1150</v>
      </c>
      <c r="B500" s="185" t="s">
        <v>1858</v>
      </c>
      <c r="C500" s="186" t="s">
        <v>1880</v>
      </c>
      <c r="D500" s="193">
        <v>753</v>
      </c>
      <c r="E500" s="222">
        <v>0</v>
      </c>
      <c r="F500" s="194">
        <f t="shared" si="7"/>
        <v>753</v>
      </c>
      <c r="G500" s="190" t="s">
        <v>3850</v>
      </c>
      <c r="H500" s="191"/>
      <c r="I500" s="191"/>
    </row>
    <row r="501" spans="1:9" s="192" customFormat="1" ht="12.75">
      <c r="A501" s="185" t="s">
        <v>1150</v>
      </c>
      <c r="B501" s="185" t="s">
        <v>1860</v>
      </c>
      <c r="C501" s="186" t="s">
        <v>532</v>
      </c>
      <c r="D501" s="193">
        <v>69543.29</v>
      </c>
      <c r="E501" s="222">
        <v>0</v>
      </c>
      <c r="F501" s="194">
        <f t="shared" si="7"/>
        <v>69543.29</v>
      </c>
      <c r="G501" s="190" t="s">
        <v>3850</v>
      </c>
      <c r="H501" s="191"/>
      <c r="I501" s="191"/>
    </row>
    <row r="502" spans="1:9" s="192" customFormat="1" ht="12.75">
      <c r="A502" s="185" t="s">
        <v>1150</v>
      </c>
      <c r="B502" s="185" t="s">
        <v>1881</v>
      </c>
      <c r="C502" s="186" t="s">
        <v>531</v>
      </c>
      <c r="D502" s="193">
        <v>68347.5</v>
      </c>
      <c r="E502" s="222">
        <v>0</v>
      </c>
      <c r="F502" s="194">
        <f t="shared" si="7"/>
        <v>68347.5</v>
      </c>
      <c r="G502" s="190" t="s">
        <v>3850</v>
      </c>
      <c r="H502" s="191"/>
      <c r="I502" s="191"/>
    </row>
    <row r="503" spans="1:9" s="192" customFormat="1" ht="12.75">
      <c r="A503" s="185" t="s">
        <v>1150</v>
      </c>
      <c r="B503" s="185" t="s">
        <v>109</v>
      </c>
      <c r="C503" s="186" t="s">
        <v>530</v>
      </c>
      <c r="D503" s="193">
        <v>153450</v>
      </c>
      <c r="E503" s="222">
        <v>0</v>
      </c>
      <c r="F503" s="194">
        <f t="shared" si="7"/>
        <v>153450</v>
      </c>
      <c r="G503" s="190" t="s">
        <v>3850</v>
      </c>
      <c r="H503" s="191"/>
      <c r="I503" s="191"/>
    </row>
    <row r="504" spans="1:9" s="192" customFormat="1" ht="12.75">
      <c r="A504" s="185" t="s">
        <v>1150</v>
      </c>
      <c r="B504" s="185" t="s">
        <v>1958</v>
      </c>
      <c r="C504" s="186" t="s">
        <v>810</v>
      </c>
      <c r="D504" s="193">
        <v>102439.81</v>
      </c>
      <c r="E504" s="222">
        <v>0</v>
      </c>
      <c r="F504" s="194">
        <f t="shared" si="7"/>
        <v>102439.81</v>
      </c>
      <c r="G504" s="190" t="s">
        <v>3824</v>
      </c>
      <c r="H504" s="191"/>
      <c r="I504" s="191"/>
    </row>
    <row r="505" spans="1:9" s="192" customFormat="1" ht="12.75">
      <c r="A505" s="185" t="s">
        <v>1150</v>
      </c>
      <c r="B505" s="185" t="s">
        <v>2093</v>
      </c>
      <c r="C505" s="186" t="s">
        <v>811</v>
      </c>
      <c r="D505" s="193">
        <v>78912.7</v>
      </c>
      <c r="E505" s="222">
        <v>0</v>
      </c>
      <c r="F505" s="194">
        <f t="shared" si="7"/>
        <v>78912.7</v>
      </c>
      <c r="G505" s="190" t="s">
        <v>3824</v>
      </c>
      <c r="H505" s="191"/>
      <c r="I505" s="191"/>
    </row>
    <row r="506" spans="1:9" s="192" customFormat="1" ht="12.75">
      <c r="A506" s="185" t="s">
        <v>1150</v>
      </c>
      <c r="B506" s="185" t="s">
        <v>2189</v>
      </c>
      <c r="C506" s="186" t="s">
        <v>812</v>
      </c>
      <c r="D506" s="193">
        <v>5661.07</v>
      </c>
      <c r="E506" s="222">
        <v>0</v>
      </c>
      <c r="F506" s="194">
        <f t="shared" si="7"/>
        <v>5661.07</v>
      </c>
      <c r="G506" s="190" t="s">
        <v>3824</v>
      </c>
      <c r="H506" s="191"/>
      <c r="I506" s="191"/>
    </row>
    <row r="507" spans="1:9" s="192" customFormat="1" ht="12.75">
      <c r="A507" s="185" t="s">
        <v>1150</v>
      </c>
      <c r="B507" s="185" t="s">
        <v>2211</v>
      </c>
      <c r="C507" s="186" t="s">
        <v>529</v>
      </c>
      <c r="D507" s="193">
        <v>12506.31</v>
      </c>
      <c r="E507" s="222">
        <v>0</v>
      </c>
      <c r="F507" s="194">
        <f t="shared" si="7"/>
        <v>12506.31</v>
      </c>
      <c r="G507" s="190" t="s">
        <v>3850</v>
      </c>
      <c r="H507" s="191"/>
      <c r="I507" s="191"/>
    </row>
    <row r="508" spans="1:9" s="192" customFormat="1" ht="12.75">
      <c r="A508" s="185" t="s">
        <v>1150</v>
      </c>
      <c r="B508" s="185" t="s">
        <v>35</v>
      </c>
      <c r="C508" s="186" t="s">
        <v>507</v>
      </c>
      <c r="D508" s="193">
        <v>2114</v>
      </c>
      <c r="E508" s="222">
        <v>0</v>
      </c>
      <c r="F508" s="194">
        <f t="shared" si="7"/>
        <v>2114</v>
      </c>
      <c r="G508" s="190" t="s">
        <v>3824</v>
      </c>
      <c r="H508" s="191"/>
      <c r="I508" s="191"/>
    </row>
    <row r="509" spans="1:9" s="192" customFormat="1" ht="12.75">
      <c r="A509" s="185" t="s">
        <v>1150</v>
      </c>
      <c r="B509" s="185" t="s">
        <v>37</v>
      </c>
      <c r="C509" s="186" t="s">
        <v>813</v>
      </c>
      <c r="D509" s="193">
        <v>13800</v>
      </c>
      <c r="E509" s="222">
        <v>0</v>
      </c>
      <c r="F509" s="194">
        <f t="shared" si="7"/>
        <v>13800</v>
      </c>
      <c r="G509" s="190" t="s">
        <v>3824</v>
      </c>
      <c r="H509" s="191"/>
      <c r="I509" s="191"/>
    </row>
    <row r="510" spans="1:9" s="192" customFormat="1" ht="12.75">
      <c r="A510" s="185" t="s">
        <v>1150</v>
      </c>
      <c r="B510" s="185" t="s">
        <v>69</v>
      </c>
      <c r="C510" s="186" t="s">
        <v>779</v>
      </c>
      <c r="D510" s="193">
        <v>326</v>
      </c>
      <c r="E510" s="222">
        <v>0</v>
      </c>
      <c r="F510" s="194">
        <f t="shared" si="7"/>
        <v>326</v>
      </c>
      <c r="G510" s="190" t="s">
        <v>3824</v>
      </c>
      <c r="H510" s="191"/>
      <c r="I510" s="191"/>
    </row>
    <row r="511" spans="1:9" s="192" customFormat="1" ht="12.75">
      <c r="A511" s="185"/>
      <c r="B511" s="185"/>
      <c r="C511" s="197" t="s">
        <v>3886</v>
      </c>
      <c r="D511" s="180">
        <f>SUM(D494:D510)</f>
        <v>681955.2999999999</v>
      </c>
      <c r="E511" s="180">
        <f>SUM(E494:E510)</f>
        <v>0</v>
      </c>
      <c r="F511" s="180">
        <f>SUM(F494:F510)</f>
        <v>681955.2999999999</v>
      </c>
      <c r="G511" s="179"/>
      <c r="H511" s="191"/>
      <c r="I511" s="191"/>
    </row>
    <row r="512" spans="1:9" s="192" customFormat="1" ht="12.75">
      <c r="A512" s="185" t="s">
        <v>1134</v>
      </c>
      <c r="B512" s="185" t="s">
        <v>1768</v>
      </c>
      <c r="C512" s="186" t="s">
        <v>814</v>
      </c>
      <c r="D512" s="187">
        <v>75803.16</v>
      </c>
      <c r="E512" s="188">
        <v>0</v>
      </c>
      <c r="F512" s="189">
        <f t="shared" si="7"/>
        <v>75803.16</v>
      </c>
      <c r="G512" s="190" t="s">
        <v>3824</v>
      </c>
      <c r="H512" s="191"/>
      <c r="I512" s="191"/>
    </row>
    <row r="513" spans="1:9" s="192" customFormat="1" ht="12.75">
      <c r="A513" s="185" t="s">
        <v>1134</v>
      </c>
      <c r="B513" s="185" t="s">
        <v>1952</v>
      </c>
      <c r="C513" s="186" t="s">
        <v>528</v>
      </c>
      <c r="D513" s="193">
        <v>66000</v>
      </c>
      <c r="E513" s="222">
        <v>0</v>
      </c>
      <c r="F513" s="194">
        <f t="shared" si="7"/>
        <v>66000</v>
      </c>
      <c r="G513" s="190" t="s">
        <v>3850</v>
      </c>
      <c r="H513" s="191"/>
      <c r="I513" s="191"/>
    </row>
    <row r="514" spans="1:9" s="192" customFormat="1" ht="12.75">
      <c r="A514" s="185" t="s">
        <v>1134</v>
      </c>
      <c r="B514" s="185" t="s">
        <v>94</v>
      </c>
      <c r="C514" s="186" t="s">
        <v>269</v>
      </c>
      <c r="D514" s="193">
        <v>128</v>
      </c>
      <c r="E514" s="222">
        <v>0</v>
      </c>
      <c r="F514" s="194">
        <f t="shared" si="7"/>
        <v>128</v>
      </c>
      <c r="G514" s="190" t="s">
        <v>3850</v>
      </c>
      <c r="H514" s="191"/>
      <c r="I514" s="191"/>
    </row>
    <row r="515" spans="1:9" s="192" customFormat="1" ht="12.75">
      <c r="A515" s="185"/>
      <c r="B515" s="185"/>
      <c r="C515" s="197" t="s">
        <v>3886</v>
      </c>
      <c r="D515" s="180">
        <f>SUM(D512:D514)</f>
        <v>141931.16</v>
      </c>
      <c r="E515" s="180">
        <f>SUM(E512:E514)</f>
        <v>0</v>
      </c>
      <c r="F515" s="180">
        <f>SUM(F512:F514)</f>
        <v>141931.16</v>
      </c>
      <c r="G515" s="179"/>
      <c r="H515" s="191"/>
      <c r="I515" s="191"/>
    </row>
    <row r="516" spans="1:9" s="192" customFormat="1" ht="12.75">
      <c r="A516" s="185" t="s">
        <v>1136</v>
      </c>
      <c r="B516" s="185" t="s">
        <v>1952</v>
      </c>
      <c r="C516" s="186" t="s">
        <v>527</v>
      </c>
      <c r="D516" s="187">
        <v>680</v>
      </c>
      <c r="E516" s="188">
        <v>0</v>
      </c>
      <c r="F516" s="189">
        <f t="shared" si="7"/>
        <v>680</v>
      </c>
      <c r="G516" s="190" t="s">
        <v>3850</v>
      </c>
      <c r="H516" s="191"/>
      <c r="I516" s="191"/>
    </row>
    <row r="517" spans="1:9" s="192" customFormat="1" ht="12.75">
      <c r="A517" s="185" t="s">
        <v>1136</v>
      </c>
      <c r="B517" s="185" t="s">
        <v>2187</v>
      </c>
      <c r="C517" s="186" t="s">
        <v>274</v>
      </c>
      <c r="D517" s="193">
        <v>400</v>
      </c>
      <c r="E517" s="222">
        <v>0</v>
      </c>
      <c r="F517" s="194">
        <f t="shared" si="7"/>
        <v>400</v>
      </c>
      <c r="G517" s="190" t="s">
        <v>3850</v>
      </c>
      <c r="H517" s="191"/>
      <c r="I517" s="191"/>
    </row>
    <row r="518" spans="1:9" s="192" customFormat="1" ht="12.75">
      <c r="A518" s="185" t="s">
        <v>1136</v>
      </c>
      <c r="B518" s="185" t="s">
        <v>2189</v>
      </c>
      <c r="C518" s="186" t="s">
        <v>526</v>
      </c>
      <c r="D518" s="193">
        <v>4.5</v>
      </c>
      <c r="E518" s="222">
        <v>0</v>
      </c>
      <c r="F518" s="194">
        <f t="shared" si="7"/>
        <v>4.5</v>
      </c>
      <c r="G518" s="190" t="s">
        <v>3850</v>
      </c>
      <c r="H518" s="191"/>
      <c r="I518" s="191"/>
    </row>
    <row r="519" spans="1:9" s="192" customFormat="1" ht="12.75">
      <c r="A519" s="185" t="s">
        <v>1136</v>
      </c>
      <c r="B519" s="185" t="s">
        <v>35</v>
      </c>
      <c r="C519" s="186" t="s">
        <v>525</v>
      </c>
      <c r="D519" s="193">
        <v>466</v>
      </c>
      <c r="E519" s="222">
        <v>0</v>
      </c>
      <c r="F519" s="194">
        <f t="shared" si="7"/>
        <v>466</v>
      </c>
      <c r="G519" s="190" t="s">
        <v>3850</v>
      </c>
      <c r="H519" s="191"/>
      <c r="I519" s="191"/>
    </row>
    <row r="520" spans="1:9" s="192" customFormat="1" ht="12.75">
      <c r="A520" s="185"/>
      <c r="B520" s="185"/>
      <c r="C520" s="197" t="s">
        <v>3886</v>
      </c>
      <c r="D520" s="180">
        <f>SUM(D516:D519)</f>
        <v>1550.5</v>
      </c>
      <c r="E520" s="180">
        <f>SUM(E516:E519)</f>
        <v>0</v>
      </c>
      <c r="F520" s="180">
        <f>SUM(F516:F519)</f>
        <v>1550.5</v>
      </c>
      <c r="G520" s="179"/>
      <c r="H520" s="191"/>
      <c r="I520" s="191"/>
    </row>
    <row r="521" spans="1:9" s="192" customFormat="1" ht="12.75">
      <c r="A521" s="185" t="s">
        <v>1135</v>
      </c>
      <c r="B521" s="185" t="s">
        <v>1928</v>
      </c>
      <c r="C521" s="186" t="s">
        <v>815</v>
      </c>
      <c r="D521" s="187">
        <v>143327.4</v>
      </c>
      <c r="E521" s="188">
        <v>0</v>
      </c>
      <c r="F521" s="189">
        <f t="shared" si="7"/>
        <v>143327.4</v>
      </c>
      <c r="G521" s="190" t="s">
        <v>3824</v>
      </c>
      <c r="H521" s="191"/>
      <c r="I521" s="191"/>
    </row>
    <row r="522" spans="1:9" s="192" customFormat="1" ht="12.75">
      <c r="A522" s="185" t="s">
        <v>1135</v>
      </c>
      <c r="B522" s="185" t="s">
        <v>2189</v>
      </c>
      <c r="C522" s="186" t="s">
        <v>816</v>
      </c>
      <c r="D522" s="193">
        <v>5750</v>
      </c>
      <c r="E522" s="222">
        <v>0</v>
      </c>
      <c r="F522" s="194">
        <f t="shared" si="7"/>
        <v>5750</v>
      </c>
      <c r="G522" s="190" t="s">
        <v>3824</v>
      </c>
      <c r="H522" s="191"/>
      <c r="I522" s="191"/>
    </row>
    <row r="523" spans="1:9" s="192" customFormat="1" ht="12.75">
      <c r="A523" s="185"/>
      <c r="B523" s="185"/>
      <c r="C523" s="197" t="s">
        <v>3886</v>
      </c>
      <c r="D523" s="180">
        <f>SUM(D521:D522)</f>
        <v>149077.4</v>
      </c>
      <c r="E523" s="180">
        <f>SUM(E521:E522)</f>
        <v>0</v>
      </c>
      <c r="F523" s="180">
        <f>SUM(F521:F522)</f>
        <v>149077.4</v>
      </c>
      <c r="G523" s="179"/>
      <c r="H523" s="191"/>
      <c r="I523" s="191"/>
    </row>
    <row r="524" spans="1:9" s="192" customFormat="1" ht="12.75">
      <c r="A524" s="185" t="s">
        <v>1137</v>
      </c>
      <c r="B524" s="185" t="s">
        <v>1686</v>
      </c>
      <c r="C524" s="186" t="s">
        <v>287</v>
      </c>
      <c r="D524" s="187">
        <v>300</v>
      </c>
      <c r="E524" s="188">
        <v>0</v>
      </c>
      <c r="F524" s="189">
        <f t="shared" si="7"/>
        <v>300</v>
      </c>
      <c r="G524" s="190" t="s">
        <v>3850</v>
      </c>
      <c r="H524" s="191"/>
      <c r="I524" s="191"/>
    </row>
    <row r="525" spans="1:9" s="192" customFormat="1" ht="12.75">
      <c r="A525" s="185" t="s">
        <v>1137</v>
      </c>
      <c r="B525" s="185" t="s">
        <v>1768</v>
      </c>
      <c r="C525" s="186" t="s">
        <v>512</v>
      </c>
      <c r="D525" s="193">
        <v>2341</v>
      </c>
      <c r="E525" s="222">
        <v>0</v>
      </c>
      <c r="F525" s="194">
        <f t="shared" si="7"/>
        <v>2341</v>
      </c>
      <c r="G525" s="190" t="s">
        <v>3850</v>
      </c>
      <c r="H525" s="191"/>
      <c r="I525" s="191"/>
    </row>
    <row r="526" spans="1:9" s="192" customFormat="1" ht="12.75">
      <c r="A526" s="185" t="s">
        <v>1137</v>
      </c>
      <c r="B526" s="185" t="s">
        <v>69</v>
      </c>
      <c r="C526" s="186" t="s">
        <v>779</v>
      </c>
      <c r="D526" s="193">
        <v>5500</v>
      </c>
      <c r="E526" s="222">
        <v>0</v>
      </c>
      <c r="F526" s="194">
        <f t="shared" si="7"/>
        <v>5500</v>
      </c>
      <c r="G526" s="190" t="s">
        <v>3824</v>
      </c>
      <c r="H526" s="191"/>
      <c r="I526" s="191"/>
    </row>
    <row r="527" spans="1:9" s="192" customFormat="1" ht="12.75">
      <c r="A527" s="185"/>
      <c r="B527" s="185"/>
      <c r="C527" s="197" t="s">
        <v>3886</v>
      </c>
      <c r="D527" s="180">
        <f>SUM(D524:D526)</f>
        <v>8141</v>
      </c>
      <c r="E527" s="180">
        <f>SUM(E524:E526)</f>
        <v>0</v>
      </c>
      <c r="F527" s="180">
        <f>SUM(F524:F526)</f>
        <v>8141</v>
      </c>
      <c r="G527" s="179"/>
      <c r="H527" s="191"/>
      <c r="I527" s="191"/>
    </row>
    <row r="528" spans="1:9" s="192" customFormat="1" ht="12.75">
      <c r="A528" s="185" t="s">
        <v>1151</v>
      </c>
      <c r="B528" s="185" t="s">
        <v>1814</v>
      </c>
      <c r="C528" s="186" t="s">
        <v>817</v>
      </c>
      <c r="D528" s="187">
        <v>587.5</v>
      </c>
      <c r="E528" s="188">
        <v>0</v>
      </c>
      <c r="F528" s="189">
        <f t="shared" si="7"/>
        <v>587.5</v>
      </c>
      <c r="G528" s="190" t="s">
        <v>3824</v>
      </c>
      <c r="H528" s="191"/>
      <c r="I528" s="191"/>
    </row>
    <row r="529" spans="1:9" s="192" customFormat="1" ht="12.75">
      <c r="A529" s="185" t="s">
        <v>1151</v>
      </c>
      <c r="B529" s="185" t="s">
        <v>2110</v>
      </c>
      <c r="C529" s="186" t="s">
        <v>301</v>
      </c>
      <c r="D529" s="193">
        <v>52.94999999999999</v>
      </c>
      <c r="E529" s="222">
        <v>0</v>
      </c>
      <c r="F529" s="194">
        <f t="shared" si="7"/>
        <v>52.94999999999999</v>
      </c>
      <c r="G529" s="190" t="s">
        <v>3850</v>
      </c>
      <c r="H529" s="191"/>
      <c r="I529" s="191"/>
    </row>
    <row r="530" spans="1:9" s="192" customFormat="1" ht="12.75">
      <c r="A530" s="185" t="s">
        <v>1151</v>
      </c>
      <c r="B530" s="185" t="s">
        <v>69</v>
      </c>
      <c r="C530" s="186" t="s">
        <v>779</v>
      </c>
      <c r="D530" s="193">
        <v>8850.84</v>
      </c>
      <c r="E530" s="222">
        <v>0</v>
      </c>
      <c r="F530" s="194">
        <f t="shared" si="7"/>
        <v>8850.84</v>
      </c>
      <c r="G530" s="190" t="s">
        <v>3824</v>
      </c>
      <c r="H530" s="191"/>
      <c r="I530" s="191"/>
    </row>
    <row r="531" spans="1:9" s="192" customFormat="1" ht="12.75">
      <c r="A531" s="185"/>
      <c r="B531" s="185"/>
      <c r="C531" s="197" t="s">
        <v>3886</v>
      </c>
      <c r="D531" s="180">
        <f>SUM(D528:D530)</f>
        <v>9491.29</v>
      </c>
      <c r="E531" s="180">
        <f>SUM(E528:E530)</f>
        <v>0</v>
      </c>
      <c r="F531" s="180">
        <f>SUM(F528:F530)</f>
        <v>9491.29</v>
      </c>
      <c r="G531" s="179"/>
      <c r="H531" s="191"/>
      <c r="I531" s="191"/>
    </row>
    <row r="532" spans="1:9" s="192" customFormat="1" ht="12.75">
      <c r="A532" s="185" t="s">
        <v>1138</v>
      </c>
      <c r="B532" s="185" t="s">
        <v>1768</v>
      </c>
      <c r="C532" s="186" t="s">
        <v>524</v>
      </c>
      <c r="D532" s="187">
        <v>541</v>
      </c>
      <c r="E532" s="188">
        <v>0</v>
      </c>
      <c r="F532" s="189">
        <f t="shared" si="7"/>
        <v>541</v>
      </c>
      <c r="G532" s="190" t="s">
        <v>3850</v>
      </c>
      <c r="H532" s="191"/>
      <c r="I532" s="191"/>
    </row>
    <row r="533" spans="1:9" s="192" customFormat="1" ht="12.75">
      <c r="A533" s="185" t="s">
        <v>1138</v>
      </c>
      <c r="B533" s="185" t="s">
        <v>2110</v>
      </c>
      <c r="C533" s="186" t="s">
        <v>306</v>
      </c>
      <c r="D533" s="193">
        <v>4920</v>
      </c>
      <c r="E533" s="222">
        <v>0</v>
      </c>
      <c r="F533" s="194">
        <f t="shared" si="7"/>
        <v>4920</v>
      </c>
      <c r="G533" s="190" t="s">
        <v>3824</v>
      </c>
      <c r="H533" s="191"/>
      <c r="I533" s="191"/>
    </row>
    <row r="534" spans="1:9" s="192" customFormat="1" ht="12.75">
      <c r="A534" s="185" t="s">
        <v>1138</v>
      </c>
      <c r="B534" s="185" t="s">
        <v>69</v>
      </c>
      <c r="C534" s="186" t="s">
        <v>779</v>
      </c>
      <c r="D534" s="193">
        <v>6912</v>
      </c>
      <c r="E534" s="222">
        <v>0</v>
      </c>
      <c r="F534" s="194">
        <f>+D534-E534</f>
        <v>6912</v>
      </c>
      <c r="G534" s="190" t="s">
        <v>3824</v>
      </c>
      <c r="H534" s="191"/>
      <c r="I534" s="191"/>
    </row>
    <row r="535" spans="1:9" s="192" customFormat="1" ht="12.75">
      <c r="A535" s="185"/>
      <c r="B535" s="185"/>
      <c r="C535" s="197" t="s">
        <v>3886</v>
      </c>
      <c r="D535" s="180">
        <f>SUM(D532:D534)</f>
        <v>12373</v>
      </c>
      <c r="E535" s="180">
        <f>SUM(E532:E534)</f>
        <v>0</v>
      </c>
      <c r="F535" s="180">
        <f>SUM(F532:F534)</f>
        <v>12373</v>
      </c>
      <c r="G535" s="179"/>
      <c r="H535" s="191"/>
      <c r="I535" s="191"/>
    </row>
    <row r="536" spans="1:9" s="192" customFormat="1" ht="12.75">
      <c r="A536" s="185" t="s">
        <v>1193</v>
      </c>
      <c r="B536" s="185" t="s">
        <v>1768</v>
      </c>
      <c r="C536" s="186" t="s">
        <v>818</v>
      </c>
      <c r="D536" s="187">
        <v>9600</v>
      </c>
      <c r="E536" s="188">
        <v>0</v>
      </c>
      <c r="F536" s="189">
        <f>+D536-E536</f>
        <v>9600</v>
      </c>
      <c r="G536" s="190" t="s">
        <v>3824</v>
      </c>
      <c r="H536" s="191"/>
      <c r="I536" s="191"/>
    </row>
    <row r="537" spans="1:9" s="192" customFormat="1" ht="12.75">
      <c r="A537" s="185" t="s">
        <v>1193</v>
      </c>
      <c r="B537" s="185" t="s">
        <v>1858</v>
      </c>
      <c r="C537" s="186" t="s">
        <v>312</v>
      </c>
      <c r="D537" s="193">
        <v>6900</v>
      </c>
      <c r="E537" s="222">
        <v>0</v>
      </c>
      <c r="F537" s="194">
        <f>+D537-E537</f>
        <v>6900</v>
      </c>
      <c r="G537" s="190" t="s">
        <v>3824</v>
      </c>
      <c r="H537" s="191"/>
      <c r="I537" s="191"/>
    </row>
    <row r="538" spans="1:9" s="192" customFormat="1" ht="12.75">
      <c r="A538" s="185" t="s">
        <v>1193</v>
      </c>
      <c r="B538" s="185" t="s">
        <v>97</v>
      </c>
      <c r="C538" s="186" t="s">
        <v>819</v>
      </c>
      <c r="D538" s="193">
        <v>9890</v>
      </c>
      <c r="E538" s="222">
        <v>0</v>
      </c>
      <c r="F538" s="194">
        <f>+D538-E538</f>
        <v>9890</v>
      </c>
      <c r="G538" s="190" t="s">
        <v>3824</v>
      </c>
      <c r="H538" s="191"/>
      <c r="I538" s="191"/>
    </row>
    <row r="539" spans="1:9" s="192" customFormat="1" ht="12.75">
      <c r="A539" s="185" t="s">
        <v>1193</v>
      </c>
      <c r="B539" s="185" t="s">
        <v>2209</v>
      </c>
      <c r="C539" s="186" t="s">
        <v>820</v>
      </c>
      <c r="D539" s="193">
        <v>48300</v>
      </c>
      <c r="E539" s="222">
        <v>0</v>
      </c>
      <c r="F539" s="194">
        <f>+D539-E539</f>
        <v>48300</v>
      </c>
      <c r="G539" s="190" t="s">
        <v>3824</v>
      </c>
      <c r="H539" s="191"/>
      <c r="I539" s="191"/>
    </row>
    <row r="540" spans="1:9" s="192" customFormat="1" ht="12.75">
      <c r="A540" s="185"/>
      <c r="B540" s="185"/>
      <c r="C540" s="197" t="s">
        <v>3886</v>
      </c>
      <c r="D540" s="180">
        <f>SUM(D536:D539)</f>
        <v>74690</v>
      </c>
      <c r="E540" s="180">
        <f>SUM(E536:E539)</f>
        <v>0</v>
      </c>
      <c r="F540" s="180">
        <f>SUM(F536:F539)</f>
        <v>74690</v>
      </c>
      <c r="G540" s="179"/>
      <c r="H540" s="191"/>
      <c r="I540" s="191"/>
    </row>
    <row r="541" spans="1:9" s="192" customFormat="1" ht="12.75">
      <c r="A541" s="185" t="s">
        <v>1139</v>
      </c>
      <c r="B541" s="185" t="s">
        <v>1824</v>
      </c>
      <c r="C541" s="186" t="s">
        <v>821</v>
      </c>
      <c r="D541" s="187">
        <v>71664.75</v>
      </c>
      <c r="E541" s="188">
        <v>0</v>
      </c>
      <c r="F541" s="189">
        <f aca="true" t="shared" si="8" ref="F541:F550">+D541-E541</f>
        <v>71664.75</v>
      </c>
      <c r="G541" s="190" t="s">
        <v>3824</v>
      </c>
      <c r="H541" s="191"/>
      <c r="I541" s="191"/>
    </row>
    <row r="542" spans="1:9" s="192" customFormat="1" ht="12.75">
      <c r="A542" s="185" t="s">
        <v>1139</v>
      </c>
      <c r="B542" s="185" t="s">
        <v>1826</v>
      </c>
      <c r="C542" s="186" t="s">
        <v>822</v>
      </c>
      <c r="D542" s="193">
        <v>34500</v>
      </c>
      <c r="E542" s="222">
        <v>0</v>
      </c>
      <c r="F542" s="194">
        <f t="shared" si="8"/>
        <v>34500</v>
      </c>
      <c r="G542" s="190" t="s">
        <v>3824</v>
      </c>
      <c r="H542" s="191"/>
      <c r="I542" s="191"/>
    </row>
    <row r="543" spans="1:9" s="192" customFormat="1" ht="12.75">
      <c r="A543" s="185" t="s">
        <v>1139</v>
      </c>
      <c r="B543" s="185" t="s">
        <v>1902</v>
      </c>
      <c r="C543" s="186" t="s">
        <v>823</v>
      </c>
      <c r="D543" s="193">
        <v>7622.5</v>
      </c>
      <c r="E543" s="222">
        <v>0</v>
      </c>
      <c r="F543" s="194">
        <f t="shared" si="8"/>
        <v>7622.5</v>
      </c>
      <c r="G543" s="190" t="s">
        <v>3824</v>
      </c>
      <c r="H543" s="191"/>
      <c r="I543" s="191"/>
    </row>
    <row r="544" spans="1:9" s="192" customFormat="1" ht="12.75">
      <c r="A544" s="185" t="s">
        <v>1139</v>
      </c>
      <c r="B544" s="185" t="s">
        <v>1954</v>
      </c>
      <c r="C544" s="186" t="s">
        <v>523</v>
      </c>
      <c r="D544" s="193">
        <v>7.63</v>
      </c>
      <c r="E544" s="222">
        <v>0</v>
      </c>
      <c r="F544" s="194">
        <f t="shared" si="8"/>
        <v>7.63</v>
      </c>
      <c r="G544" s="190" t="s">
        <v>3850</v>
      </c>
      <c r="H544" s="191"/>
      <c r="I544" s="191"/>
    </row>
    <row r="545" spans="1:9" s="192" customFormat="1" ht="12.75">
      <c r="A545" s="185" t="s">
        <v>1139</v>
      </c>
      <c r="B545" s="185" t="s">
        <v>2093</v>
      </c>
      <c r="C545" s="186" t="s">
        <v>522</v>
      </c>
      <c r="D545" s="193">
        <v>37.65</v>
      </c>
      <c r="E545" s="222">
        <v>0</v>
      </c>
      <c r="F545" s="194">
        <f t="shared" si="8"/>
        <v>37.65</v>
      </c>
      <c r="G545" s="190" t="s">
        <v>3850</v>
      </c>
      <c r="H545" s="191"/>
      <c r="I545" s="191"/>
    </row>
    <row r="546" spans="1:9" s="192" customFormat="1" ht="12.75">
      <c r="A546" s="185" t="s">
        <v>1139</v>
      </c>
      <c r="B546" s="185" t="s">
        <v>2112</v>
      </c>
      <c r="C546" s="186" t="s">
        <v>325</v>
      </c>
      <c r="D546" s="193">
        <v>2.2</v>
      </c>
      <c r="E546" s="222">
        <v>0</v>
      </c>
      <c r="F546" s="194">
        <f t="shared" si="8"/>
        <v>2.2</v>
      </c>
      <c r="G546" s="190" t="s">
        <v>3850</v>
      </c>
      <c r="H546" s="191"/>
      <c r="I546" s="191"/>
    </row>
    <row r="547" spans="1:9" s="192" customFormat="1" ht="12.75">
      <c r="A547" s="185" t="s">
        <v>1139</v>
      </c>
      <c r="B547" s="185" t="s">
        <v>2187</v>
      </c>
      <c r="C547" s="186" t="s">
        <v>824</v>
      </c>
      <c r="D547" s="193">
        <v>236175.62</v>
      </c>
      <c r="E547" s="222">
        <v>0</v>
      </c>
      <c r="F547" s="194">
        <f t="shared" si="8"/>
        <v>236175.62</v>
      </c>
      <c r="G547" s="190" t="s">
        <v>3824</v>
      </c>
      <c r="H547" s="191"/>
      <c r="I547" s="191"/>
    </row>
    <row r="548" spans="1:9" s="192" customFormat="1" ht="12.75">
      <c r="A548" s="185" t="s">
        <v>1139</v>
      </c>
      <c r="B548" s="185" t="s">
        <v>97</v>
      </c>
      <c r="C548" s="186" t="s">
        <v>521</v>
      </c>
      <c r="D548" s="193">
        <v>50.02</v>
      </c>
      <c r="E548" s="222">
        <v>0</v>
      </c>
      <c r="F548" s="194">
        <f t="shared" si="8"/>
        <v>50.02</v>
      </c>
      <c r="G548" s="190" t="s">
        <v>3850</v>
      </c>
      <c r="H548" s="191"/>
      <c r="I548" s="191"/>
    </row>
    <row r="549" spans="1:9" s="192" customFormat="1" ht="12.75">
      <c r="A549" s="185" t="s">
        <v>1139</v>
      </c>
      <c r="B549" s="185" t="s">
        <v>35</v>
      </c>
      <c r="C549" s="186" t="s">
        <v>508</v>
      </c>
      <c r="D549" s="193">
        <v>300</v>
      </c>
      <c r="E549" s="222">
        <v>0</v>
      </c>
      <c r="F549" s="194">
        <f t="shared" si="8"/>
        <v>300</v>
      </c>
      <c r="G549" s="190" t="s">
        <v>3850</v>
      </c>
      <c r="H549" s="191"/>
      <c r="I549" s="191"/>
    </row>
    <row r="550" spans="1:9" s="192" customFormat="1" ht="12.75">
      <c r="A550" s="185" t="s">
        <v>1139</v>
      </c>
      <c r="B550" s="185" t="s">
        <v>69</v>
      </c>
      <c r="C550" s="186" t="s">
        <v>520</v>
      </c>
      <c r="D550" s="193">
        <v>50</v>
      </c>
      <c r="E550" s="222">
        <v>0</v>
      </c>
      <c r="F550" s="194">
        <f t="shared" si="8"/>
        <v>50</v>
      </c>
      <c r="G550" s="190" t="s">
        <v>3850</v>
      </c>
      <c r="H550" s="191"/>
      <c r="I550" s="191"/>
    </row>
    <row r="551" spans="1:9" s="192" customFormat="1" ht="12.75">
      <c r="A551" s="185"/>
      <c r="B551" s="185"/>
      <c r="C551" s="197" t="s">
        <v>3886</v>
      </c>
      <c r="D551" s="180">
        <f>SUM(D541:D550)</f>
        <v>350410.37</v>
      </c>
      <c r="E551" s="180">
        <f>SUM(E541:E550)</f>
        <v>0</v>
      </c>
      <c r="F551" s="180">
        <f>SUM(F541:F550)</f>
        <v>350410.37</v>
      </c>
      <c r="G551" s="179"/>
      <c r="H551" s="191"/>
      <c r="I551" s="191"/>
    </row>
    <row r="552" spans="1:9" s="192" customFormat="1" ht="12.75">
      <c r="A552" s="185" t="s">
        <v>1140</v>
      </c>
      <c r="B552" s="185" t="s">
        <v>1768</v>
      </c>
      <c r="C552" s="186" t="s">
        <v>509</v>
      </c>
      <c r="D552" s="187">
        <v>571.49</v>
      </c>
      <c r="E552" s="188">
        <v>0</v>
      </c>
      <c r="F552" s="189">
        <f>+D552-E552</f>
        <v>571.49</v>
      </c>
      <c r="G552" s="190" t="s">
        <v>3824</v>
      </c>
      <c r="H552" s="191"/>
      <c r="I552" s="191"/>
    </row>
    <row r="553" spans="1:9" s="192" customFormat="1" ht="12.75">
      <c r="A553" s="185"/>
      <c r="B553" s="185"/>
      <c r="C553" s="197" t="s">
        <v>3886</v>
      </c>
      <c r="D553" s="180">
        <f>SUM(D552)</f>
        <v>571.49</v>
      </c>
      <c r="E553" s="180">
        <f>SUM(E552)</f>
        <v>0</v>
      </c>
      <c r="F553" s="180">
        <f>SUM(F552)</f>
        <v>571.49</v>
      </c>
      <c r="G553" s="179"/>
      <c r="H553" s="191"/>
      <c r="I553" s="191"/>
    </row>
    <row r="554" spans="1:9" s="192" customFormat="1" ht="12.75">
      <c r="A554" s="185" t="s">
        <v>1141</v>
      </c>
      <c r="B554" s="185" t="s">
        <v>1772</v>
      </c>
      <c r="C554" s="186" t="s">
        <v>345</v>
      </c>
      <c r="D554" s="187">
        <v>2413.42</v>
      </c>
      <c r="E554" s="222">
        <v>0</v>
      </c>
      <c r="F554" s="189">
        <f>+D554-E554</f>
        <v>2413.42</v>
      </c>
      <c r="G554" s="190" t="s">
        <v>3824</v>
      </c>
      <c r="H554" s="191"/>
      <c r="I554" s="191"/>
    </row>
    <row r="555" spans="1:9" s="192" customFormat="1" ht="12.75">
      <c r="A555" s="185" t="s">
        <v>1141</v>
      </c>
      <c r="B555" s="185" t="s">
        <v>1814</v>
      </c>
      <c r="C555" s="186" t="s">
        <v>825</v>
      </c>
      <c r="D555" s="193">
        <v>14460.57</v>
      </c>
      <c r="E555" s="222">
        <v>0</v>
      </c>
      <c r="F555" s="194">
        <f>+D555-E555</f>
        <v>14460.57</v>
      </c>
      <c r="G555" s="190" t="s">
        <v>3824</v>
      </c>
      <c r="H555" s="191"/>
      <c r="I555" s="191"/>
    </row>
    <row r="556" spans="1:9" s="192" customFormat="1" ht="12.75">
      <c r="A556" s="185" t="s">
        <v>1141</v>
      </c>
      <c r="B556" s="185" t="s">
        <v>1816</v>
      </c>
      <c r="C556" s="186" t="s">
        <v>1062</v>
      </c>
      <c r="D556" s="193">
        <v>1443.77</v>
      </c>
      <c r="E556" s="222">
        <v>0</v>
      </c>
      <c r="F556" s="194">
        <f>+D556-E556</f>
        <v>1443.77</v>
      </c>
      <c r="G556" s="190" t="s">
        <v>3824</v>
      </c>
      <c r="H556" s="191"/>
      <c r="I556" s="191"/>
    </row>
    <row r="557" spans="1:9" s="192" customFormat="1" ht="12.75">
      <c r="A557" s="185" t="s">
        <v>1141</v>
      </c>
      <c r="B557" s="185" t="s">
        <v>35</v>
      </c>
      <c r="C557" s="186" t="s">
        <v>356</v>
      </c>
      <c r="D557" s="193">
        <v>11423.02</v>
      </c>
      <c r="E557" s="222">
        <v>0</v>
      </c>
      <c r="F557" s="194">
        <f>+D557-E557</f>
        <v>11423.02</v>
      </c>
      <c r="G557" s="190" t="s">
        <v>3824</v>
      </c>
      <c r="H557" s="191"/>
      <c r="I557" s="191"/>
    </row>
    <row r="558" spans="1:9" s="192" customFormat="1" ht="12.75">
      <c r="A558" s="185" t="s">
        <v>1141</v>
      </c>
      <c r="B558" s="185" t="s">
        <v>71</v>
      </c>
      <c r="C558" s="186" t="s">
        <v>826</v>
      </c>
      <c r="D558" s="193">
        <v>25625</v>
      </c>
      <c r="E558" s="222">
        <v>0</v>
      </c>
      <c r="F558" s="194">
        <f>+D558-E558</f>
        <v>25625</v>
      </c>
      <c r="G558" s="190" t="s">
        <v>3824</v>
      </c>
      <c r="H558" s="191"/>
      <c r="I558" s="191"/>
    </row>
    <row r="559" spans="1:9" s="192" customFormat="1" ht="12.75">
      <c r="A559" s="185"/>
      <c r="B559" s="185"/>
      <c r="C559" s="197" t="s">
        <v>3886</v>
      </c>
      <c r="D559" s="180">
        <f>SUM(D554:D558)</f>
        <v>55365.78</v>
      </c>
      <c r="E559" s="180">
        <f>SUM(E554:E558)</f>
        <v>0</v>
      </c>
      <c r="F559" s="180">
        <f>SUM(F554:F558)</f>
        <v>55365.78</v>
      </c>
      <c r="G559" s="179"/>
      <c r="H559" s="191"/>
      <c r="I559" s="191"/>
    </row>
    <row r="560" spans="1:8" s="192" customFormat="1" ht="12.75">
      <c r="A560" s="185" t="s">
        <v>1152</v>
      </c>
      <c r="B560" s="185" t="s">
        <v>2187</v>
      </c>
      <c r="C560" s="186" t="s">
        <v>510</v>
      </c>
      <c r="D560" s="187">
        <v>1202.22</v>
      </c>
      <c r="E560" s="188">
        <v>0</v>
      </c>
      <c r="F560" s="189">
        <f aca="true" t="shared" si="9" ref="F560:F570">+D560-E560</f>
        <v>1202.22</v>
      </c>
      <c r="G560" s="190" t="s">
        <v>3824</v>
      </c>
      <c r="H560" s="191"/>
    </row>
    <row r="561" spans="1:8" s="192" customFormat="1" ht="12.75">
      <c r="A561" s="185" t="s">
        <v>1152</v>
      </c>
      <c r="B561" s="185" t="s">
        <v>1768</v>
      </c>
      <c r="C561" s="186" t="s">
        <v>2467</v>
      </c>
      <c r="D561" s="193">
        <v>69674.99</v>
      </c>
      <c r="E561" s="222">
        <v>0</v>
      </c>
      <c r="F561" s="194">
        <f t="shared" si="9"/>
        <v>69674.99</v>
      </c>
      <c r="G561" s="190" t="s">
        <v>3824</v>
      </c>
      <c r="H561" s="191"/>
    </row>
    <row r="562" spans="1:8" s="192" customFormat="1" ht="12.75">
      <c r="A562" s="185" t="s">
        <v>1152</v>
      </c>
      <c r="B562" s="185" t="s">
        <v>1930</v>
      </c>
      <c r="C562" s="186" t="s">
        <v>519</v>
      </c>
      <c r="D562" s="193">
        <v>473</v>
      </c>
      <c r="E562" s="222">
        <v>0</v>
      </c>
      <c r="F562" s="194">
        <f t="shared" si="9"/>
        <v>473</v>
      </c>
      <c r="G562" s="190" t="s">
        <v>3850</v>
      </c>
      <c r="H562" s="191"/>
    </row>
    <row r="563" spans="1:8" s="192" customFormat="1" ht="12.75">
      <c r="A563" s="185" t="s">
        <v>1152</v>
      </c>
      <c r="B563" s="185" t="s">
        <v>1952</v>
      </c>
      <c r="C563" s="186" t="s">
        <v>1977</v>
      </c>
      <c r="D563" s="193">
        <v>6650</v>
      </c>
      <c r="E563" s="198">
        <v>6650</v>
      </c>
      <c r="F563" s="194">
        <f t="shared" si="9"/>
        <v>0</v>
      </c>
      <c r="G563" s="190" t="s">
        <v>3825</v>
      </c>
      <c r="H563" s="191"/>
    </row>
    <row r="564" spans="1:8" s="192" customFormat="1" ht="12.75">
      <c r="A564" s="185" t="s">
        <v>1152</v>
      </c>
      <c r="B564" s="185" t="s">
        <v>2114</v>
      </c>
      <c r="C564" s="186" t="s">
        <v>2152</v>
      </c>
      <c r="D564" s="193">
        <v>17888.84</v>
      </c>
      <c r="E564" s="222">
        <v>0</v>
      </c>
      <c r="F564" s="194">
        <f t="shared" si="9"/>
        <v>17888.84</v>
      </c>
      <c r="G564" s="190" t="s">
        <v>3824</v>
      </c>
      <c r="H564" s="191"/>
    </row>
    <row r="565" spans="1:8" s="192" customFormat="1" ht="12.75">
      <c r="A565" s="185" t="s">
        <v>1152</v>
      </c>
      <c r="B565" s="185" t="s">
        <v>2181</v>
      </c>
      <c r="C565" s="186" t="s">
        <v>360</v>
      </c>
      <c r="D565" s="193">
        <v>8061.7</v>
      </c>
      <c r="E565" s="222">
        <v>0</v>
      </c>
      <c r="F565" s="194">
        <f t="shared" si="9"/>
        <v>8061.7</v>
      </c>
      <c r="G565" s="190" t="s">
        <v>3824</v>
      </c>
      <c r="H565" s="191"/>
    </row>
    <row r="566" spans="1:8" s="192" customFormat="1" ht="12.75">
      <c r="A566" s="185" t="s">
        <v>1152</v>
      </c>
      <c r="B566" s="185" t="s">
        <v>2209</v>
      </c>
      <c r="C566" s="186" t="s">
        <v>511</v>
      </c>
      <c r="D566" s="193">
        <v>4500</v>
      </c>
      <c r="E566" s="198">
        <v>4500</v>
      </c>
      <c r="F566" s="194">
        <f t="shared" si="9"/>
        <v>0</v>
      </c>
      <c r="G566" s="190" t="s">
        <v>3825</v>
      </c>
      <c r="H566" s="191"/>
    </row>
    <row r="567" spans="1:8" s="192" customFormat="1" ht="12.75">
      <c r="A567" s="185" t="s">
        <v>1152</v>
      </c>
      <c r="B567" s="185" t="s">
        <v>35</v>
      </c>
      <c r="C567" s="186" t="s">
        <v>363</v>
      </c>
      <c r="D567" s="193">
        <v>4000</v>
      </c>
      <c r="E567" s="198">
        <v>4000</v>
      </c>
      <c r="F567" s="194">
        <f t="shared" si="9"/>
        <v>0</v>
      </c>
      <c r="G567" s="190" t="s">
        <v>3825</v>
      </c>
      <c r="H567" s="191"/>
    </row>
    <row r="568" spans="1:8" s="192" customFormat="1" ht="12.75">
      <c r="A568" s="185" t="s">
        <v>1152</v>
      </c>
      <c r="B568" s="185" t="s">
        <v>37</v>
      </c>
      <c r="C568" s="186" t="s">
        <v>741</v>
      </c>
      <c r="D568" s="193">
        <v>128400</v>
      </c>
      <c r="E568" s="222">
        <v>0</v>
      </c>
      <c r="F568" s="194">
        <f t="shared" si="9"/>
        <v>128400</v>
      </c>
      <c r="G568" s="190" t="s">
        <v>3824</v>
      </c>
      <c r="H568" s="191"/>
    </row>
    <row r="569" spans="1:8" s="192" customFormat="1" ht="12.75">
      <c r="A569" s="185" t="s">
        <v>1152</v>
      </c>
      <c r="B569" s="185" t="s">
        <v>365</v>
      </c>
      <c r="C569" s="186" t="s">
        <v>742</v>
      </c>
      <c r="D569" s="193">
        <v>9620</v>
      </c>
      <c r="E569" s="222">
        <v>0</v>
      </c>
      <c r="F569" s="194">
        <f t="shared" si="9"/>
        <v>9620</v>
      </c>
      <c r="G569" s="190" t="s">
        <v>3824</v>
      </c>
      <c r="H569" s="191"/>
    </row>
    <row r="570" spans="1:9" s="192" customFormat="1" ht="12.75">
      <c r="A570" s="185" t="s">
        <v>1152</v>
      </c>
      <c r="B570" s="185" t="s">
        <v>75</v>
      </c>
      <c r="C570" s="186" t="s">
        <v>743</v>
      </c>
      <c r="D570" s="193">
        <v>258626</v>
      </c>
      <c r="E570" s="222">
        <v>0</v>
      </c>
      <c r="F570" s="194">
        <f t="shared" si="9"/>
        <v>258626</v>
      </c>
      <c r="G570" s="190" t="s">
        <v>3824</v>
      </c>
      <c r="H570" s="191"/>
      <c r="I570" s="191"/>
    </row>
    <row r="571" spans="1:9" s="192" customFormat="1" ht="12.75">
      <c r="A571" s="185"/>
      <c r="B571" s="185"/>
      <c r="C571" s="197" t="s">
        <v>3886</v>
      </c>
      <c r="D571" s="180">
        <f>SUM(D560:D570)</f>
        <v>509096.75</v>
      </c>
      <c r="E571" s="180">
        <f>SUM(E560:E570)</f>
        <v>15150</v>
      </c>
      <c r="F571" s="180">
        <f>SUM(F560:F570)</f>
        <v>493946.75</v>
      </c>
      <c r="G571" s="179"/>
      <c r="H571" s="191"/>
      <c r="I571" s="191"/>
    </row>
    <row r="572" spans="1:9" s="192" customFormat="1" ht="12.75">
      <c r="A572" s="185"/>
      <c r="B572" s="185"/>
      <c r="C572" s="211" t="s">
        <v>3843</v>
      </c>
      <c r="D572" s="180">
        <f>SUM(D571,D559,D553,D551,D540,D535,D531,D527,D523,D520,D515,D511,D493,D487,D483,D476,D465,D463,D452,D448,D444,D442,D438,D430,D423,D402)</f>
        <v>9273799.370000003</v>
      </c>
      <c r="E572" s="180">
        <f>SUM(E571,E559,E553,E551,E540,E535,E531,E527,E523,E520,E515,E511,E493,E487,E483,E476,E465,E463,E452,E448,E444,E442,E438,E430,E423,E402)</f>
        <v>67549.22</v>
      </c>
      <c r="F572" s="180">
        <f>SUM(F571,F559,F553,F551,F540,F535,F531,F527,F523,F520,F515,F511,F493,F487,F483,F476,F465,F463,F452,F448,F444,F442,F438,F430,F423,F402)</f>
        <v>9206250.150000002</v>
      </c>
      <c r="G572" s="179"/>
      <c r="H572" s="191"/>
      <c r="I572" s="191"/>
    </row>
    <row r="573" spans="1:9" s="192" customFormat="1" ht="12.75">
      <c r="A573" s="185" t="s">
        <v>1206</v>
      </c>
      <c r="B573" s="185" t="s">
        <v>372</v>
      </c>
      <c r="C573" s="186" t="s">
        <v>373</v>
      </c>
      <c r="D573" s="187">
        <v>10000</v>
      </c>
      <c r="E573" s="188">
        <v>0</v>
      </c>
      <c r="F573" s="189">
        <f aca="true" t="shared" si="10" ref="F573:F596">+D573-E573</f>
        <v>10000</v>
      </c>
      <c r="G573" s="190" t="s">
        <v>3824</v>
      </c>
      <c r="H573" s="191"/>
      <c r="I573" s="191"/>
    </row>
    <row r="574" spans="1:9" s="192" customFormat="1" ht="12.75">
      <c r="A574" s="185" t="s">
        <v>1206</v>
      </c>
      <c r="B574" s="185" t="s">
        <v>380</v>
      </c>
      <c r="C574" s="186" t="s">
        <v>381</v>
      </c>
      <c r="D574" s="193">
        <v>20000</v>
      </c>
      <c r="E574" s="222">
        <v>0</v>
      </c>
      <c r="F574" s="194">
        <f t="shared" si="10"/>
        <v>20000</v>
      </c>
      <c r="G574" s="190" t="s">
        <v>3824</v>
      </c>
      <c r="H574" s="191"/>
      <c r="I574" s="191"/>
    </row>
    <row r="575" spans="1:9" s="192" customFormat="1" ht="12.75">
      <c r="A575" s="185" t="s">
        <v>1206</v>
      </c>
      <c r="B575" s="185" t="s">
        <v>388</v>
      </c>
      <c r="C575" s="186" t="s">
        <v>744</v>
      </c>
      <c r="D575" s="193">
        <v>42000</v>
      </c>
      <c r="E575" s="222">
        <v>0</v>
      </c>
      <c r="F575" s="194">
        <f t="shared" si="10"/>
        <v>42000</v>
      </c>
      <c r="G575" s="190" t="s">
        <v>3824</v>
      </c>
      <c r="H575" s="191"/>
      <c r="I575" s="191"/>
    </row>
    <row r="576" spans="1:9" s="192" customFormat="1" ht="12.75">
      <c r="A576" s="185" t="s">
        <v>1206</v>
      </c>
      <c r="B576" s="185" t="s">
        <v>391</v>
      </c>
      <c r="C576" s="186" t="s">
        <v>392</v>
      </c>
      <c r="D576" s="193">
        <v>44997.75</v>
      </c>
      <c r="E576" s="222">
        <v>0</v>
      </c>
      <c r="F576" s="194">
        <f t="shared" si="10"/>
        <v>44997.75</v>
      </c>
      <c r="G576" s="190" t="s">
        <v>3824</v>
      </c>
      <c r="H576" s="191"/>
      <c r="I576" s="191"/>
    </row>
    <row r="577" spans="1:9" s="192" customFormat="1" ht="12.75">
      <c r="A577" s="185" t="s">
        <v>1206</v>
      </c>
      <c r="B577" s="185" t="s">
        <v>393</v>
      </c>
      <c r="C577" s="186" t="s">
        <v>394</v>
      </c>
      <c r="D577" s="193">
        <v>7600</v>
      </c>
      <c r="E577" s="222">
        <v>0</v>
      </c>
      <c r="F577" s="194">
        <f t="shared" si="10"/>
        <v>7600</v>
      </c>
      <c r="G577" s="190" t="s">
        <v>3824</v>
      </c>
      <c r="H577" s="191"/>
      <c r="I577" s="191"/>
    </row>
    <row r="578" spans="1:9" s="192" customFormat="1" ht="12.75">
      <c r="A578" s="185" t="s">
        <v>1206</v>
      </c>
      <c r="B578" s="185" t="s">
        <v>395</v>
      </c>
      <c r="C578" s="186" t="s">
        <v>745</v>
      </c>
      <c r="D578" s="193">
        <v>36000</v>
      </c>
      <c r="E578" s="222">
        <v>0</v>
      </c>
      <c r="F578" s="194">
        <f t="shared" si="10"/>
        <v>36000</v>
      </c>
      <c r="G578" s="190" t="s">
        <v>3824</v>
      </c>
      <c r="H578" s="191"/>
      <c r="I578" s="191"/>
    </row>
    <row r="579" spans="1:9" s="192" customFormat="1" ht="12.75">
      <c r="A579" s="185" t="s">
        <v>1206</v>
      </c>
      <c r="B579" s="185" t="s">
        <v>399</v>
      </c>
      <c r="C579" s="186" t="s">
        <v>746</v>
      </c>
      <c r="D579" s="193">
        <v>72200</v>
      </c>
      <c r="E579" s="222">
        <v>0</v>
      </c>
      <c r="F579" s="194">
        <f t="shared" si="10"/>
        <v>72200</v>
      </c>
      <c r="G579" s="190" t="s">
        <v>3824</v>
      </c>
      <c r="H579" s="191"/>
      <c r="I579" s="191"/>
    </row>
    <row r="580" spans="1:9" s="192" customFormat="1" ht="12.75">
      <c r="A580" s="185" t="s">
        <v>1206</v>
      </c>
      <c r="B580" s="185" t="s">
        <v>401</v>
      </c>
      <c r="C580" s="186" t="s">
        <v>747</v>
      </c>
      <c r="D580" s="193">
        <v>40000</v>
      </c>
      <c r="E580" s="222">
        <v>0</v>
      </c>
      <c r="F580" s="194">
        <f t="shared" si="10"/>
        <v>40000</v>
      </c>
      <c r="G580" s="190" t="s">
        <v>3824</v>
      </c>
      <c r="H580" s="191"/>
      <c r="I580" s="191"/>
    </row>
    <row r="581" spans="1:9" s="192" customFormat="1" ht="12.75">
      <c r="A581" s="185" t="s">
        <v>1206</v>
      </c>
      <c r="B581" s="185" t="s">
        <v>403</v>
      </c>
      <c r="C581" s="186" t="s">
        <v>404</v>
      </c>
      <c r="D581" s="193">
        <v>58105.27</v>
      </c>
      <c r="E581" s="222">
        <v>0</v>
      </c>
      <c r="F581" s="194">
        <f t="shared" si="10"/>
        <v>58105.27</v>
      </c>
      <c r="G581" s="190" t="s">
        <v>3824</v>
      </c>
      <c r="H581" s="191"/>
      <c r="I581" s="191"/>
    </row>
    <row r="582" spans="1:9" s="192" customFormat="1" ht="12.75">
      <c r="A582" s="185" t="s">
        <v>1206</v>
      </c>
      <c r="B582" s="185" t="s">
        <v>405</v>
      </c>
      <c r="C582" s="186" t="s">
        <v>406</v>
      </c>
      <c r="D582" s="193">
        <v>12000</v>
      </c>
      <c r="E582" s="222">
        <v>0</v>
      </c>
      <c r="F582" s="194">
        <f t="shared" si="10"/>
        <v>12000</v>
      </c>
      <c r="G582" s="190" t="s">
        <v>3824</v>
      </c>
      <c r="H582" s="191"/>
      <c r="I582" s="191"/>
    </row>
    <row r="583" spans="1:9" s="192" customFormat="1" ht="12.75">
      <c r="A583" s="185" t="s">
        <v>1206</v>
      </c>
      <c r="B583" s="185" t="s">
        <v>407</v>
      </c>
      <c r="C583" s="186" t="s">
        <v>408</v>
      </c>
      <c r="D583" s="193">
        <v>6000</v>
      </c>
      <c r="E583" s="222">
        <v>0</v>
      </c>
      <c r="F583" s="194">
        <f t="shared" si="10"/>
        <v>6000</v>
      </c>
      <c r="G583" s="190" t="s">
        <v>3824</v>
      </c>
      <c r="H583" s="191"/>
      <c r="I583" s="191"/>
    </row>
    <row r="584" spans="1:9" s="192" customFormat="1" ht="12.75">
      <c r="A584" s="185" t="s">
        <v>1206</v>
      </c>
      <c r="B584" s="185" t="s">
        <v>409</v>
      </c>
      <c r="C584" s="186" t="s">
        <v>410</v>
      </c>
      <c r="D584" s="193">
        <v>112000</v>
      </c>
      <c r="E584" s="222">
        <v>0</v>
      </c>
      <c r="F584" s="194">
        <f t="shared" si="10"/>
        <v>112000</v>
      </c>
      <c r="G584" s="190" t="s">
        <v>3824</v>
      </c>
      <c r="H584" s="191"/>
      <c r="I584" s="191"/>
    </row>
    <row r="585" spans="1:9" s="192" customFormat="1" ht="12.75">
      <c r="A585" s="185" t="s">
        <v>1206</v>
      </c>
      <c r="B585" s="185" t="s">
        <v>412</v>
      </c>
      <c r="C585" s="186" t="s">
        <v>413</v>
      </c>
      <c r="D585" s="193">
        <v>26250</v>
      </c>
      <c r="E585" s="222">
        <v>0</v>
      </c>
      <c r="F585" s="194">
        <f t="shared" si="10"/>
        <v>26250</v>
      </c>
      <c r="G585" s="190" t="s">
        <v>3824</v>
      </c>
      <c r="H585" s="191"/>
      <c r="I585" s="191"/>
    </row>
    <row r="586" spans="1:9" s="192" customFormat="1" ht="12.75">
      <c r="A586" s="185" t="s">
        <v>1206</v>
      </c>
      <c r="B586" s="185" t="s">
        <v>414</v>
      </c>
      <c r="C586" s="186" t="s">
        <v>415</v>
      </c>
      <c r="D586" s="193">
        <v>30000</v>
      </c>
      <c r="E586" s="222">
        <v>0</v>
      </c>
      <c r="F586" s="194">
        <f t="shared" si="10"/>
        <v>30000</v>
      </c>
      <c r="G586" s="190" t="s">
        <v>3824</v>
      </c>
      <c r="H586" s="191"/>
      <c r="I586" s="191"/>
    </row>
    <row r="587" spans="1:9" s="192" customFormat="1" ht="12.75">
      <c r="A587" s="185" t="s">
        <v>1206</v>
      </c>
      <c r="B587" s="185" t="s">
        <v>418</v>
      </c>
      <c r="C587" s="186" t="s">
        <v>748</v>
      </c>
      <c r="D587" s="193">
        <v>44300</v>
      </c>
      <c r="E587" s="222">
        <v>0</v>
      </c>
      <c r="F587" s="194">
        <f t="shared" si="10"/>
        <v>44300</v>
      </c>
      <c r="G587" s="190" t="s">
        <v>3824</v>
      </c>
      <c r="H587" s="191"/>
      <c r="I587" s="191"/>
    </row>
    <row r="588" spans="1:9" s="192" customFormat="1" ht="12.75">
      <c r="A588" s="185" t="s">
        <v>1206</v>
      </c>
      <c r="B588" s="185" t="s">
        <v>420</v>
      </c>
      <c r="C588" s="186" t="s">
        <v>421</v>
      </c>
      <c r="D588" s="193">
        <v>15000</v>
      </c>
      <c r="E588" s="222">
        <v>0</v>
      </c>
      <c r="F588" s="194">
        <f t="shared" si="10"/>
        <v>15000</v>
      </c>
      <c r="G588" s="190" t="s">
        <v>3824</v>
      </c>
      <c r="H588" s="191"/>
      <c r="I588" s="191"/>
    </row>
    <row r="589" spans="1:9" s="192" customFormat="1" ht="12.75">
      <c r="A589" s="185" t="s">
        <v>1206</v>
      </c>
      <c r="B589" s="185" t="s">
        <v>422</v>
      </c>
      <c r="C589" s="186" t="s">
        <v>749</v>
      </c>
      <c r="D589" s="193">
        <v>24000</v>
      </c>
      <c r="E589" s="222">
        <v>0</v>
      </c>
      <c r="F589" s="194">
        <f t="shared" si="10"/>
        <v>24000</v>
      </c>
      <c r="G589" s="190" t="s">
        <v>3824</v>
      </c>
      <c r="H589" s="191"/>
      <c r="I589" s="191"/>
    </row>
    <row r="590" spans="1:9" s="192" customFormat="1" ht="12.75">
      <c r="A590" s="185" t="s">
        <v>1206</v>
      </c>
      <c r="B590" s="185" t="s">
        <v>424</v>
      </c>
      <c r="C590" s="186" t="s">
        <v>750</v>
      </c>
      <c r="D590" s="193">
        <v>25000</v>
      </c>
      <c r="E590" s="222">
        <v>0</v>
      </c>
      <c r="F590" s="194">
        <f t="shared" si="10"/>
        <v>25000</v>
      </c>
      <c r="G590" s="190" t="s">
        <v>3824</v>
      </c>
      <c r="H590" s="191"/>
      <c r="I590" s="191"/>
    </row>
    <row r="591" spans="1:9" s="192" customFormat="1" ht="12.75">
      <c r="A591" s="185" t="s">
        <v>1206</v>
      </c>
      <c r="B591" s="185" t="s">
        <v>376</v>
      </c>
      <c r="C591" s="186" t="s">
        <v>377</v>
      </c>
      <c r="D591" s="193">
        <v>0.01</v>
      </c>
      <c r="E591" s="222">
        <v>0</v>
      </c>
      <c r="F591" s="194">
        <f t="shared" si="10"/>
        <v>0.01</v>
      </c>
      <c r="G591" s="190" t="s">
        <v>3850</v>
      </c>
      <c r="H591" s="191"/>
      <c r="I591" s="191"/>
    </row>
    <row r="592" spans="1:9" s="192" customFormat="1" ht="12.75">
      <c r="A592" s="185" t="s">
        <v>1206</v>
      </c>
      <c r="B592" s="185" t="s">
        <v>384</v>
      </c>
      <c r="C592" s="186" t="s">
        <v>518</v>
      </c>
      <c r="D592" s="193">
        <v>1.4</v>
      </c>
      <c r="E592" s="222">
        <v>0</v>
      </c>
      <c r="F592" s="194">
        <f t="shared" si="10"/>
        <v>1.4</v>
      </c>
      <c r="G592" s="190" t="s">
        <v>3850</v>
      </c>
      <c r="H592" s="191"/>
      <c r="I592" s="191"/>
    </row>
    <row r="593" spans="1:9" s="192" customFormat="1" ht="12.75">
      <c r="A593" s="185" t="s">
        <v>1206</v>
      </c>
      <c r="B593" s="185" t="s">
        <v>386</v>
      </c>
      <c r="C593" s="186" t="s">
        <v>387</v>
      </c>
      <c r="D593" s="193">
        <v>0.01</v>
      </c>
      <c r="E593" s="222">
        <v>0</v>
      </c>
      <c r="F593" s="194">
        <f t="shared" si="10"/>
        <v>0.01</v>
      </c>
      <c r="G593" s="190" t="s">
        <v>3850</v>
      </c>
      <c r="H593" s="191"/>
      <c r="I593" s="191"/>
    </row>
    <row r="594" spans="1:9" s="192" customFormat="1" ht="12.75">
      <c r="A594" s="185" t="s">
        <v>1206</v>
      </c>
      <c r="B594" s="185" t="s">
        <v>397</v>
      </c>
      <c r="C594" s="186" t="s">
        <v>517</v>
      </c>
      <c r="D594" s="193">
        <v>0.01</v>
      </c>
      <c r="E594" s="222">
        <v>0</v>
      </c>
      <c r="F594" s="194">
        <f t="shared" si="10"/>
        <v>0.01</v>
      </c>
      <c r="G594" s="190" t="s">
        <v>3850</v>
      </c>
      <c r="H594" s="191"/>
      <c r="I594" s="191"/>
    </row>
    <row r="595" spans="1:9" s="192" customFormat="1" ht="12.75">
      <c r="A595" s="185" t="s">
        <v>1206</v>
      </c>
      <c r="B595" s="185" t="s">
        <v>416</v>
      </c>
      <c r="C595" s="186" t="s">
        <v>516</v>
      </c>
      <c r="D595" s="193">
        <v>0.01</v>
      </c>
      <c r="E595" s="222">
        <v>0</v>
      </c>
      <c r="F595" s="194">
        <f t="shared" si="10"/>
        <v>0.01</v>
      </c>
      <c r="G595" s="190" t="s">
        <v>3850</v>
      </c>
      <c r="H595" s="191"/>
      <c r="I595" s="191"/>
    </row>
    <row r="596" spans="1:9" s="192" customFormat="1" ht="12.75">
      <c r="A596" s="185" t="s">
        <v>1206</v>
      </c>
      <c r="B596" s="185" t="s">
        <v>428</v>
      </c>
      <c r="C596" s="186" t="s">
        <v>429</v>
      </c>
      <c r="D596" s="193">
        <v>0.16</v>
      </c>
      <c r="E596" s="222">
        <v>0</v>
      </c>
      <c r="F596" s="194">
        <f t="shared" si="10"/>
        <v>0.16</v>
      </c>
      <c r="G596" s="190" t="s">
        <v>3850</v>
      </c>
      <c r="H596" s="191"/>
      <c r="I596" s="191"/>
    </row>
    <row r="597" spans="1:9" s="192" customFormat="1" ht="12.75">
      <c r="A597" s="185"/>
      <c r="B597" s="185"/>
      <c r="C597" s="197" t="s">
        <v>3886</v>
      </c>
      <c r="D597" s="180">
        <f>SUM(D573:D596)</f>
        <v>625454.6200000001</v>
      </c>
      <c r="E597" s="180">
        <f>SUM(E573:E596)</f>
        <v>0</v>
      </c>
      <c r="F597" s="180">
        <f>SUM(F573:F596)</f>
        <v>625454.6200000001</v>
      </c>
      <c r="G597" s="179"/>
      <c r="H597" s="191"/>
      <c r="I597" s="191"/>
    </row>
    <row r="598" spans="1:9" s="192" customFormat="1" ht="12.75">
      <c r="A598" s="185" t="s">
        <v>1128</v>
      </c>
      <c r="B598" s="185" t="s">
        <v>370</v>
      </c>
      <c r="C598" s="186" t="s">
        <v>430</v>
      </c>
      <c r="D598" s="187">
        <v>50</v>
      </c>
      <c r="E598" s="188">
        <v>0</v>
      </c>
      <c r="F598" s="189">
        <f>+D598-E598</f>
        <v>50</v>
      </c>
      <c r="G598" s="190" t="s">
        <v>3850</v>
      </c>
      <c r="H598" s="191"/>
      <c r="I598" s="191"/>
    </row>
    <row r="599" spans="1:9" s="192" customFormat="1" ht="12.75">
      <c r="A599" s="185"/>
      <c r="B599" s="185"/>
      <c r="C599" s="197" t="s">
        <v>3886</v>
      </c>
      <c r="D599" s="180">
        <f>SUM(D598)</f>
        <v>50</v>
      </c>
      <c r="E599" s="180">
        <f>SUM(E598)</f>
        <v>0</v>
      </c>
      <c r="F599" s="180">
        <f>SUM(F598)</f>
        <v>50</v>
      </c>
      <c r="G599" s="179"/>
      <c r="H599" s="191"/>
      <c r="I599" s="191"/>
    </row>
    <row r="600" spans="1:9" s="192" customFormat="1" ht="12.75">
      <c r="A600" s="185" t="s">
        <v>1133</v>
      </c>
      <c r="B600" s="185" t="s">
        <v>370</v>
      </c>
      <c r="C600" s="186" t="s">
        <v>432</v>
      </c>
      <c r="D600" s="187">
        <v>1000</v>
      </c>
      <c r="E600" s="188">
        <v>1000</v>
      </c>
      <c r="F600" s="189">
        <f>+D600-E600</f>
        <v>0</v>
      </c>
      <c r="G600" s="190" t="s">
        <v>3825</v>
      </c>
      <c r="H600" s="191"/>
      <c r="I600" s="191"/>
    </row>
    <row r="601" spans="1:9" s="210" customFormat="1" ht="12.75">
      <c r="A601" s="212"/>
      <c r="B601" s="212"/>
      <c r="C601" s="197" t="s">
        <v>3886</v>
      </c>
      <c r="D601" s="213">
        <f>SUM(D600)</f>
        <v>1000</v>
      </c>
      <c r="E601" s="213">
        <f>SUM(E600)</f>
        <v>1000</v>
      </c>
      <c r="F601" s="213">
        <f>SUM(F600)</f>
        <v>0</v>
      </c>
      <c r="G601" s="214"/>
      <c r="H601" s="209"/>
      <c r="I601" s="209"/>
    </row>
    <row r="602" spans="1:9" s="201" customFormat="1" ht="12.75">
      <c r="A602" s="199"/>
      <c r="B602" s="199"/>
      <c r="C602" s="211" t="s">
        <v>3843</v>
      </c>
      <c r="D602" s="181">
        <f>SUM(D601,D599,D597)</f>
        <v>626504.6200000001</v>
      </c>
      <c r="E602" s="181">
        <f>SUM(E601,E599,E597)</f>
        <v>1000</v>
      </c>
      <c r="F602" s="181">
        <f>SUM(F601,F599,F597)</f>
        <v>625504.6200000001</v>
      </c>
      <c r="G602" s="178"/>
      <c r="H602" s="200"/>
      <c r="I602" s="200"/>
    </row>
    <row r="603" spans="1:9" s="210" customFormat="1" ht="12.75">
      <c r="A603" s="212"/>
      <c r="B603" s="212"/>
      <c r="C603" s="211" t="s">
        <v>435</v>
      </c>
      <c r="D603" s="213">
        <f>+D602+D572+D173+D127</f>
        <v>22265957.439999998</v>
      </c>
      <c r="E603" s="213">
        <f>+E602+E572+E173+E127</f>
        <v>109072.51000000001</v>
      </c>
      <c r="F603" s="213">
        <f>+F602+F572+F173+F127</f>
        <v>22156884.93</v>
      </c>
      <c r="G603" s="214"/>
      <c r="H603" s="209"/>
      <c r="I603" s="209"/>
    </row>
    <row r="604" spans="1:9" s="210" customFormat="1" ht="12.75">
      <c r="A604" s="202"/>
      <c r="B604" s="215"/>
      <c r="C604" s="216"/>
      <c r="D604" s="216"/>
      <c r="E604" s="216"/>
      <c r="F604" s="175"/>
      <c r="G604" s="175"/>
      <c r="H604" s="209"/>
      <c r="I604" s="209"/>
    </row>
    <row r="605" spans="1:9" s="210" customFormat="1" ht="12.75">
      <c r="A605" s="182" t="s">
        <v>841</v>
      </c>
      <c r="B605" s="184" t="s">
        <v>828</v>
      </c>
      <c r="C605" s="217"/>
      <c r="D605" s="203">
        <v>109072.51</v>
      </c>
      <c r="E605" s="216"/>
      <c r="F605" s="175"/>
      <c r="G605" s="175"/>
      <c r="H605" s="209"/>
      <c r="I605" s="209"/>
    </row>
    <row r="606" spans="1:9" s="210" customFormat="1" ht="12.75">
      <c r="A606" s="182" t="s">
        <v>842</v>
      </c>
      <c r="B606" s="184" t="s">
        <v>827</v>
      </c>
      <c r="C606" s="217"/>
      <c r="D606" s="193">
        <v>17995756.25</v>
      </c>
      <c r="E606" s="216"/>
      <c r="F606" s="175"/>
      <c r="G606" s="175"/>
      <c r="H606" s="209"/>
      <c r="I606" s="209"/>
    </row>
    <row r="607" spans="1:9" s="210" customFormat="1" ht="12.75">
      <c r="A607" s="182" t="s">
        <v>843</v>
      </c>
      <c r="B607" s="184" t="s">
        <v>831</v>
      </c>
      <c r="C607" s="217"/>
      <c r="D607" s="193">
        <v>6642</v>
      </c>
      <c r="E607" s="216"/>
      <c r="F607" s="175"/>
      <c r="G607" s="175"/>
      <c r="H607" s="209"/>
      <c r="I607" s="209"/>
    </row>
    <row r="608" spans="1:9" s="210" customFormat="1" ht="12.75">
      <c r="A608" s="182" t="s">
        <v>844</v>
      </c>
      <c r="B608" s="184" t="s">
        <v>829</v>
      </c>
      <c r="C608" s="217"/>
      <c r="D608" s="193">
        <v>23714.650000001286</v>
      </c>
      <c r="E608" s="218"/>
      <c r="F608" s="175"/>
      <c r="G608" s="175"/>
      <c r="H608" s="209"/>
      <c r="I608" s="209"/>
    </row>
    <row r="609" spans="1:9" s="210" customFormat="1" ht="12.75">
      <c r="A609" s="182" t="s">
        <v>845</v>
      </c>
      <c r="B609" s="184" t="s">
        <v>830</v>
      </c>
      <c r="C609" s="217"/>
      <c r="D609" s="193">
        <v>3165014.75</v>
      </c>
      <c r="E609" s="218"/>
      <c r="F609" s="175"/>
      <c r="G609" s="175"/>
      <c r="H609" s="209"/>
      <c r="I609" s="209"/>
    </row>
    <row r="610" spans="1:9" s="210" customFormat="1" ht="12.75">
      <c r="A610" s="182" t="s">
        <v>846</v>
      </c>
      <c r="B610" s="184" t="s">
        <v>836</v>
      </c>
      <c r="C610" s="217"/>
      <c r="D610" s="193">
        <v>86493.5</v>
      </c>
      <c r="E610" s="216"/>
      <c r="F610" s="175"/>
      <c r="G610" s="175"/>
      <c r="H610" s="209"/>
      <c r="I610" s="209"/>
    </row>
    <row r="611" spans="1:9" s="210" customFormat="1" ht="12.75">
      <c r="A611" s="182" t="s">
        <v>847</v>
      </c>
      <c r="B611" s="184" t="s">
        <v>832</v>
      </c>
      <c r="C611" s="217"/>
      <c r="D611" s="193">
        <v>879263.78</v>
      </c>
      <c r="E611" s="216"/>
      <c r="F611" s="175"/>
      <c r="G611" s="175"/>
      <c r="H611" s="209"/>
      <c r="I611" s="209"/>
    </row>
    <row r="612" spans="1:9" s="210" customFormat="1" ht="12.75">
      <c r="A612" s="204" t="s">
        <v>1602</v>
      </c>
      <c r="B612" s="205"/>
      <c r="C612" s="206"/>
      <c r="D612" s="183">
        <v>22265957.440000005</v>
      </c>
      <c r="E612" s="216"/>
      <c r="F612" s="175"/>
      <c r="G612" s="175"/>
      <c r="H612" s="209"/>
      <c r="I612" s="209"/>
    </row>
    <row r="613" spans="1:9" s="210" customFormat="1" ht="12.75">
      <c r="A613" s="191"/>
      <c r="B613" s="191"/>
      <c r="C613" s="191"/>
      <c r="D613" s="216"/>
      <c r="E613" s="216"/>
      <c r="F613" s="175"/>
      <c r="G613" s="175"/>
      <c r="H613" s="209"/>
      <c r="I613" s="209"/>
    </row>
    <row r="614" spans="1:9" s="210" customFormat="1" ht="12.75">
      <c r="A614" s="191"/>
      <c r="B614" s="192"/>
      <c r="C614" s="192"/>
      <c r="D614" s="216"/>
      <c r="E614" s="216"/>
      <c r="F614" s="175"/>
      <c r="G614" s="175"/>
      <c r="H614" s="209"/>
      <c r="I614" s="209"/>
    </row>
    <row r="615" spans="1:9" s="210" customFormat="1" ht="12.75">
      <c r="A615" s="191"/>
      <c r="B615" s="192"/>
      <c r="C615" s="207"/>
      <c r="D615" s="216"/>
      <c r="E615" s="216"/>
      <c r="F615" s="175"/>
      <c r="G615" s="175"/>
      <c r="H615" s="209"/>
      <c r="I615" s="209"/>
    </row>
    <row r="616" spans="3:9" s="210" customFormat="1" ht="12.75">
      <c r="C616" s="207"/>
      <c r="D616" s="223"/>
      <c r="E616" s="216"/>
      <c r="F616" s="175"/>
      <c r="G616" s="175"/>
      <c r="H616" s="209"/>
      <c r="I616" s="209"/>
    </row>
    <row r="617" spans="3:9" s="210" customFormat="1" ht="12.75">
      <c r="C617" s="207"/>
      <c r="D617" s="216"/>
      <c r="E617" s="216"/>
      <c r="F617" s="175"/>
      <c r="G617" s="175"/>
      <c r="H617" s="209"/>
      <c r="I617" s="209"/>
    </row>
    <row r="618" spans="3:9" s="210" customFormat="1" ht="12.75">
      <c r="C618" s="207"/>
      <c r="D618" s="216"/>
      <c r="E618" s="216"/>
      <c r="F618" s="175"/>
      <c r="G618" s="175"/>
      <c r="H618" s="209"/>
      <c r="I618" s="209"/>
    </row>
    <row r="619" spans="3:9" s="210" customFormat="1" ht="12.75">
      <c r="C619" s="208"/>
      <c r="D619" s="216"/>
      <c r="E619" s="216"/>
      <c r="F619" s="175"/>
      <c r="G619" s="175"/>
      <c r="H619" s="209"/>
      <c r="I619" s="209"/>
    </row>
    <row r="620" spans="3:9" s="210" customFormat="1" ht="12.75">
      <c r="C620" s="207"/>
      <c r="D620" s="216"/>
      <c r="E620" s="216"/>
      <c r="F620" s="175"/>
      <c r="G620" s="175"/>
      <c r="H620" s="209"/>
      <c r="I620" s="209"/>
    </row>
    <row r="621" spans="3:9" s="210" customFormat="1" ht="12.75">
      <c r="C621" s="207"/>
      <c r="D621" s="216"/>
      <c r="E621" s="216"/>
      <c r="F621" s="175"/>
      <c r="G621" s="175"/>
      <c r="H621" s="209"/>
      <c r="I621" s="209"/>
    </row>
    <row r="622" spans="3:9" s="210" customFormat="1" ht="12.75">
      <c r="C622" s="207"/>
      <c r="D622" s="216"/>
      <c r="E622" s="216"/>
      <c r="F622" s="175"/>
      <c r="G622" s="175"/>
      <c r="H622" s="209"/>
      <c r="I622" s="209"/>
    </row>
    <row r="623" spans="3:9" s="210" customFormat="1" ht="12.75">
      <c r="C623" s="207"/>
      <c r="D623" s="216"/>
      <c r="E623" s="216"/>
      <c r="F623" s="175"/>
      <c r="G623" s="175"/>
      <c r="H623" s="209"/>
      <c r="I623" s="209"/>
    </row>
    <row r="624" spans="3:9" s="210" customFormat="1" ht="12.75">
      <c r="C624" s="207"/>
      <c r="D624" s="216"/>
      <c r="E624" s="216"/>
      <c r="F624" s="175"/>
      <c r="G624" s="175"/>
      <c r="H624" s="209"/>
      <c r="I624" s="209"/>
    </row>
    <row r="625" spans="3:9" s="210" customFormat="1" ht="12.75">
      <c r="C625" s="208"/>
      <c r="D625" s="216"/>
      <c r="E625" s="216"/>
      <c r="F625" s="175"/>
      <c r="G625" s="175"/>
      <c r="H625" s="209"/>
      <c r="I625" s="209"/>
    </row>
    <row r="626" spans="3:9" s="210" customFormat="1" ht="12.75">
      <c r="C626" s="207"/>
      <c r="D626" s="216"/>
      <c r="E626" s="216"/>
      <c r="F626" s="175"/>
      <c r="G626" s="175"/>
      <c r="H626" s="209"/>
      <c r="I626" s="209"/>
    </row>
    <row r="627" spans="3:9" s="210" customFormat="1" ht="12.75">
      <c r="C627" s="207"/>
      <c r="D627" s="216"/>
      <c r="E627" s="216"/>
      <c r="F627" s="175"/>
      <c r="G627" s="175"/>
      <c r="H627" s="209"/>
      <c r="I627" s="209"/>
    </row>
    <row r="628" spans="3:9" s="210" customFormat="1" ht="12.75">
      <c r="C628" s="207"/>
      <c r="D628" s="216"/>
      <c r="E628" s="216"/>
      <c r="F628" s="175"/>
      <c r="G628" s="175"/>
      <c r="H628" s="209"/>
      <c r="I628" s="209"/>
    </row>
    <row r="629" spans="3:9" s="210" customFormat="1" ht="12.75">
      <c r="C629" s="207"/>
      <c r="D629" s="216"/>
      <c r="E629" s="216"/>
      <c r="F629" s="175"/>
      <c r="G629" s="175"/>
      <c r="H629" s="209"/>
      <c r="I629" s="209"/>
    </row>
    <row r="630" spans="3:9" s="210" customFormat="1" ht="12.75">
      <c r="C630" s="207"/>
      <c r="D630" s="216"/>
      <c r="E630" s="216"/>
      <c r="F630" s="175"/>
      <c r="G630" s="175"/>
      <c r="H630" s="209"/>
      <c r="I630" s="209"/>
    </row>
    <row r="631" spans="3:9" s="210" customFormat="1" ht="12.75">
      <c r="C631" s="208"/>
      <c r="D631" s="216"/>
      <c r="E631" s="216"/>
      <c r="F631" s="175"/>
      <c r="G631" s="175"/>
      <c r="H631" s="209"/>
      <c r="I631" s="209"/>
    </row>
    <row r="632" spans="3:9" s="210" customFormat="1" ht="12.75">
      <c r="C632" s="207"/>
      <c r="D632" s="216"/>
      <c r="E632" s="216"/>
      <c r="F632" s="175"/>
      <c r="G632" s="175"/>
      <c r="H632" s="209"/>
      <c r="I632" s="209"/>
    </row>
    <row r="633" spans="3:9" s="210" customFormat="1" ht="12.75">
      <c r="C633" s="207"/>
      <c r="D633" s="216"/>
      <c r="E633" s="216"/>
      <c r="F633" s="175"/>
      <c r="G633" s="175"/>
      <c r="H633" s="209"/>
      <c r="I633" s="209"/>
    </row>
    <row r="634" spans="3:9" s="210" customFormat="1" ht="12.75">
      <c r="C634" s="207"/>
      <c r="D634" s="216"/>
      <c r="E634" s="216"/>
      <c r="F634" s="175"/>
      <c r="G634" s="175"/>
      <c r="H634" s="209"/>
      <c r="I634" s="209"/>
    </row>
    <row r="635" spans="3:9" s="210" customFormat="1" ht="12.75">
      <c r="C635" s="207"/>
      <c r="D635" s="216"/>
      <c r="E635" s="216"/>
      <c r="F635" s="175"/>
      <c r="G635" s="175"/>
      <c r="H635" s="209"/>
      <c r="I635" s="209"/>
    </row>
    <row r="636" spans="3:9" s="210" customFormat="1" ht="12.75">
      <c r="C636" s="219"/>
      <c r="D636" s="216"/>
      <c r="E636" s="216"/>
      <c r="F636" s="175"/>
      <c r="G636" s="175"/>
      <c r="H636" s="209"/>
      <c r="I636" s="209"/>
    </row>
    <row r="637" spans="3:9" s="210" customFormat="1" ht="12.75">
      <c r="C637" s="216"/>
      <c r="D637" s="216"/>
      <c r="E637" s="216"/>
      <c r="F637" s="175"/>
      <c r="G637" s="175"/>
      <c r="H637" s="209"/>
      <c r="I637" s="209"/>
    </row>
    <row r="638" spans="3:9" s="210" customFormat="1" ht="12.75">
      <c r="C638" s="216"/>
      <c r="D638" s="216"/>
      <c r="E638" s="216"/>
      <c r="F638" s="175"/>
      <c r="G638" s="175"/>
      <c r="H638" s="209"/>
      <c r="I638" s="209"/>
    </row>
    <row r="639" spans="3:9" s="210" customFormat="1" ht="12.75">
      <c r="C639" s="216"/>
      <c r="D639" s="216"/>
      <c r="E639" s="216"/>
      <c r="F639" s="175"/>
      <c r="G639" s="175"/>
      <c r="H639" s="209"/>
      <c r="I639" s="209"/>
    </row>
    <row r="640" spans="3:9" s="210" customFormat="1" ht="12.75">
      <c r="C640" s="216"/>
      <c r="D640" s="216"/>
      <c r="E640" s="216"/>
      <c r="F640" s="175"/>
      <c r="G640" s="175"/>
      <c r="H640" s="209"/>
      <c r="I640" s="209"/>
    </row>
    <row r="641" spans="3:9" s="210" customFormat="1" ht="12.75">
      <c r="C641" s="216"/>
      <c r="D641" s="216"/>
      <c r="E641" s="216"/>
      <c r="F641" s="175"/>
      <c r="G641" s="175"/>
      <c r="H641" s="209"/>
      <c r="I641" s="209"/>
    </row>
    <row r="642" spans="3:9" s="210" customFormat="1" ht="12.75">
      <c r="C642" s="216"/>
      <c r="D642" s="216"/>
      <c r="E642" s="216"/>
      <c r="F642" s="175"/>
      <c r="G642" s="175"/>
      <c r="H642" s="209"/>
      <c r="I642" s="209"/>
    </row>
    <row r="643" spans="3:9" s="210" customFormat="1" ht="12.75">
      <c r="C643" s="216"/>
      <c r="D643" s="216"/>
      <c r="E643" s="216"/>
      <c r="F643" s="175"/>
      <c r="G643" s="175"/>
      <c r="H643" s="209"/>
      <c r="I643" s="209"/>
    </row>
    <row r="644" spans="3:9" s="210" customFormat="1" ht="12.75">
      <c r="C644" s="216"/>
      <c r="D644" s="216"/>
      <c r="E644" s="216"/>
      <c r="F644" s="175"/>
      <c r="G644" s="175"/>
      <c r="H644" s="209"/>
      <c r="I644" s="209"/>
    </row>
    <row r="645" spans="3:9" s="210" customFormat="1" ht="12.75">
      <c r="C645" s="216"/>
      <c r="D645" s="216"/>
      <c r="E645" s="216"/>
      <c r="F645" s="175"/>
      <c r="G645" s="175"/>
      <c r="H645" s="209"/>
      <c r="I645" s="209"/>
    </row>
    <row r="646" spans="3:9" s="210" customFormat="1" ht="12.75">
      <c r="C646" s="216"/>
      <c r="D646" s="216"/>
      <c r="E646" s="216"/>
      <c r="F646" s="175"/>
      <c r="G646" s="175"/>
      <c r="H646" s="209"/>
      <c r="I646" s="209"/>
    </row>
    <row r="647" spans="3:9" s="210" customFormat="1" ht="12.75">
      <c r="C647" s="216"/>
      <c r="D647" s="216"/>
      <c r="E647" s="216"/>
      <c r="F647" s="175"/>
      <c r="G647" s="175"/>
      <c r="H647" s="209"/>
      <c r="I647" s="209"/>
    </row>
    <row r="648" spans="3:9" s="210" customFormat="1" ht="12.75">
      <c r="C648" s="216"/>
      <c r="D648" s="216"/>
      <c r="E648" s="216"/>
      <c r="F648" s="175"/>
      <c r="G648" s="175"/>
      <c r="H648" s="209"/>
      <c r="I648" s="209"/>
    </row>
    <row r="649" spans="3:9" s="210" customFormat="1" ht="12.75">
      <c r="C649" s="216"/>
      <c r="D649" s="216"/>
      <c r="E649" s="216"/>
      <c r="F649" s="175"/>
      <c r="G649" s="175"/>
      <c r="H649" s="209"/>
      <c r="I649" s="209"/>
    </row>
    <row r="650" spans="3:9" s="210" customFormat="1" ht="12.75">
      <c r="C650" s="216"/>
      <c r="D650" s="216"/>
      <c r="E650" s="216"/>
      <c r="F650" s="175"/>
      <c r="G650" s="175"/>
      <c r="H650" s="209"/>
      <c r="I650" s="209"/>
    </row>
    <row r="651" spans="3:9" s="210" customFormat="1" ht="12.75">
      <c r="C651" s="216"/>
      <c r="D651" s="216"/>
      <c r="E651" s="216"/>
      <c r="F651" s="175"/>
      <c r="G651" s="175"/>
      <c r="H651" s="209"/>
      <c r="I651" s="209"/>
    </row>
    <row r="652" spans="3:9" s="210" customFormat="1" ht="12.75">
      <c r="C652" s="216"/>
      <c r="D652" s="216"/>
      <c r="E652" s="216"/>
      <c r="F652" s="175"/>
      <c r="G652" s="175"/>
      <c r="H652" s="209"/>
      <c r="I652" s="209"/>
    </row>
    <row r="653" spans="3:9" s="210" customFormat="1" ht="12.75">
      <c r="C653" s="216"/>
      <c r="D653" s="216"/>
      <c r="E653" s="216"/>
      <c r="F653" s="175"/>
      <c r="G653" s="175"/>
      <c r="H653" s="209"/>
      <c r="I653" s="209"/>
    </row>
    <row r="654" spans="3:9" s="210" customFormat="1" ht="12.75">
      <c r="C654" s="216"/>
      <c r="D654" s="216"/>
      <c r="E654" s="216"/>
      <c r="F654" s="175"/>
      <c r="G654" s="175"/>
      <c r="H654" s="209"/>
      <c r="I654" s="209"/>
    </row>
    <row r="655" spans="3:9" s="210" customFormat="1" ht="12.75">
      <c r="C655" s="216"/>
      <c r="D655" s="216"/>
      <c r="E655" s="216"/>
      <c r="F655" s="175"/>
      <c r="G655" s="175"/>
      <c r="H655" s="209"/>
      <c r="I655" s="209"/>
    </row>
    <row r="656" spans="3:9" s="210" customFormat="1" ht="12.75">
      <c r="C656" s="216"/>
      <c r="D656" s="216"/>
      <c r="E656" s="216"/>
      <c r="F656" s="175"/>
      <c r="G656" s="175"/>
      <c r="H656" s="209"/>
      <c r="I656" s="209"/>
    </row>
    <row r="657" spans="3:9" s="210" customFormat="1" ht="12.75">
      <c r="C657" s="216"/>
      <c r="D657" s="216"/>
      <c r="E657" s="216"/>
      <c r="F657" s="175"/>
      <c r="G657" s="175"/>
      <c r="H657" s="209"/>
      <c r="I657" s="209"/>
    </row>
    <row r="658" spans="3:9" s="210" customFormat="1" ht="12.75">
      <c r="C658" s="216"/>
      <c r="D658" s="216"/>
      <c r="E658" s="216"/>
      <c r="F658" s="175"/>
      <c r="G658" s="175"/>
      <c r="H658" s="209"/>
      <c r="I658" s="209"/>
    </row>
    <row r="659" spans="3:9" s="210" customFormat="1" ht="12.75">
      <c r="C659" s="216"/>
      <c r="D659" s="216"/>
      <c r="E659" s="216"/>
      <c r="F659" s="175"/>
      <c r="G659" s="175"/>
      <c r="H659" s="209"/>
      <c r="I659" s="209"/>
    </row>
    <row r="660" spans="3:9" s="210" customFormat="1" ht="12.75">
      <c r="C660" s="216"/>
      <c r="D660" s="216"/>
      <c r="E660" s="216"/>
      <c r="F660" s="175"/>
      <c r="G660" s="175"/>
      <c r="H660" s="209"/>
      <c r="I660" s="209"/>
    </row>
  </sheetData>
  <sheetProtection/>
  <mergeCells count="6">
    <mergeCell ref="A1:G1"/>
    <mergeCell ref="A2:G2"/>
    <mergeCell ref="A7:G7"/>
    <mergeCell ref="A6:G6"/>
    <mergeCell ref="A5:G5"/>
    <mergeCell ref="A4:G4"/>
  </mergeCells>
  <printOptions/>
  <pageMargins left="0.2755905511811024" right="0.15748031496062992" top="0.35433070866141736" bottom="0.4724409448818898" header="0.31496062992125984" footer="0.2362204724409449"/>
  <pageSetup firstPageNumber="487" useFirstPageNumber="1" fitToHeight="100" fitToWidth="1" horizontalDpi="1200" verticalDpi="1200" orientation="portrait" scale="75" r:id="rId2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75" zoomScaleNormal="75" zoomScalePageLayoutView="0" workbookViewId="0" topLeftCell="A1">
      <selection activeCell="A1" sqref="A1:D1"/>
    </sheetView>
  </sheetViews>
  <sheetFormatPr defaultColWidth="11.421875" defaultRowHeight="12.75"/>
  <cols>
    <col min="1" max="1" width="68.140625" style="96" customWidth="1"/>
    <col min="2" max="3" width="26.421875" style="96" customWidth="1"/>
    <col min="4" max="4" width="27.140625" style="96" customWidth="1"/>
    <col min="5" max="5" width="14.140625" style="96" bestFit="1" customWidth="1"/>
    <col min="6" max="6" width="11.421875" style="96" customWidth="1"/>
    <col min="7" max="7" width="15.28125" style="96" bestFit="1" customWidth="1"/>
    <col min="8" max="16384" width="11.421875" style="96" customWidth="1"/>
  </cols>
  <sheetData>
    <row r="1" spans="1:6" ht="21" customHeight="1">
      <c r="A1" s="258" t="s">
        <v>3839</v>
      </c>
      <c r="B1" s="258"/>
      <c r="C1" s="258"/>
      <c r="D1" s="258"/>
      <c r="E1" s="99"/>
      <c r="F1" s="99"/>
    </row>
    <row r="2" spans="1:6" ht="18" customHeight="1">
      <c r="A2" s="267"/>
      <c r="B2" s="267"/>
      <c r="C2" s="267"/>
      <c r="D2" s="267"/>
      <c r="E2" s="99"/>
      <c r="F2" s="99"/>
    </row>
    <row r="3" spans="1:6" ht="13.5">
      <c r="A3" s="13"/>
      <c r="B3" s="13"/>
      <c r="C3" s="13"/>
      <c r="D3" s="99"/>
      <c r="E3" s="99"/>
      <c r="F3" s="99"/>
    </row>
    <row r="4" spans="1:6" ht="15">
      <c r="A4" s="268" t="s">
        <v>3838</v>
      </c>
      <c r="B4" s="268"/>
      <c r="C4" s="268"/>
      <c r="D4" s="268"/>
      <c r="E4" s="99"/>
      <c r="F4" s="99"/>
    </row>
    <row r="5" spans="1:6" ht="15">
      <c r="A5" s="268" t="s">
        <v>465</v>
      </c>
      <c r="B5" s="268"/>
      <c r="C5" s="268"/>
      <c r="D5" s="268"/>
      <c r="E5" s="99"/>
      <c r="F5" s="99"/>
    </row>
    <row r="6" spans="1:6" ht="15">
      <c r="A6" s="268" t="s">
        <v>467</v>
      </c>
      <c r="B6" s="268"/>
      <c r="C6" s="268"/>
      <c r="D6" s="268"/>
      <c r="E6" s="99"/>
      <c r="F6" s="99"/>
    </row>
    <row r="7" spans="1:6" ht="13.5">
      <c r="A7" s="99"/>
      <c r="B7" s="99"/>
      <c r="C7" s="99"/>
      <c r="D7" s="99"/>
      <c r="E7" s="99"/>
      <c r="F7" s="99"/>
    </row>
    <row r="8" spans="1:6" ht="13.5">
      <c r="A8" s="99"/>
      <c r="B8" s="99"/>
      <c r="C8" s="99"/>
      <c r="D8" s="100" t="s">
        <v>840</v>
      </c>
      <c r="E8" s="99"/>
      <c r="F8" s="99"/>
    </row>
    <row r="9" spans="1:6" s="97" customFormat="1" ht="13.5">
      <c r="A9" s="101" t="s">
        <v>465</v>
      </c>
      <c r="B9" s="101" t="s">
        <v>3851</v>
      </c>
      <c r="C9" s="101" t="s">
        <v>464</v>
      </c>
      <c r="D9" s="101" t="s">
        <v>3843</v>
      </c>
      <c r="E9" s="102"/>
      <c r="F9" s="102"/>
    </row>
    <row r="10" spans="1:6" ht="13.5">
      <c r="A10" s="103" t="s">
        <v>463</v>
      </c>
      <c r="B10" s="104">
        <v>8307161.300000001</v>
      </c>
      <c r="C10" s="104">
        <v>1996525.18</v>
      </c>
      <c r="D10" s="104">
        <f>+B10+C10</f>
        <v>10303686.48</v>
      </c>
      <c r="E10" s="141"/>
      <c r="F10" s="99"/>
    </row>
    <row r="11" spans="1:6" ht="13.5">
      <c r="A11" s="103" t="s">
        <v>462</v>
      </c>
      <c r="B11" s="105">
        <v>2262349.3</v>
      </c>
      <c r="C11" s="105">
        <v>3797713.8000000003</v>
      </c>
      <c r="D11" s="105">
        <f aca="true" t="shared" si="0" ref="D11:D28">+B11+C11</f>
        <v>6060063.1</v>
      </c>
      <c r="E11" s="141"/>
      <c r="F11" s="99"/>
    </row>
    <row r="12" spans="1:6" ht="13.5">
      <c r="A12" s="103" t="s">
        <v>461</v>
      </c>
      <c r="B12" s="105">
        <v>2166542.6</v>
      </c>
      <c r="C12" s="105">
        <v>3897121.62</v>
      </c>
      <c r="D12" s="105">
        <f t="shared" si="0"/>
        <v>6063664.220000001</v>
      </c>
      <c r="E12" s="141"/>
      <c r="F12" s="99"/>
    </row>
    <row r="13" spans="1:6" ht="13.5">
      <c r="A13" s="103" t="s">
        <v>460</v>
      </c>
      <c r="B13" s="105">
        <v>3136107.12</v>
      </c>
      <c r="C13" s="105">
        <v>1119.04</v>
      </c>
      <c r="D13" s="105">
        <f t="shared" si="0"/>
        <v>3137226.16</v>
      </c>
      <c r="E13" s="141"/>
      <c r="F13" s="99"/>
    </row>
    <row r="14" spans="1:6" ht="13.5">
      <c r="A14" s="103" t="s">
        <v>459</v>
      </c>
      <c r="B14" s="105">
        <v>1008255.02</v>
      </c>
      <c r="C14" s="222">
        <v>0</v>
      </c>
      <c r="D14" s="105">
        <f t="shared" si="0"/>
        <v>1008255.02</v>
      </c>
      <c r="E14" s="141"/>
      <c r="F14" s="99"/>
    </row>
    <row r="15" spans="1:6" ht="13.5">
      <c r="A15" s="103" t="s">
        <v>458</v>
      </c>
      <c r="B15" s="222">
        <v>0</v>
      </c>
      <c r="C15" s="105">
        <v>206927.09</v>
      </c>
      <c r="D15" s="105">
        <f t="shared" si="0"/>
        <v>206927.09</v>
      </c>
      <c r="E15" s="141"/>
      <c r="F15" s="99"/>
    </row>
    <row r="16" spans="1:6" ht="13.5">
      <c r="A16" s="103" t="s">
        <v>457</v>
      </c>
      <c r="B16" s="105">
        <v>35116.41</v>
      </c>
      <c r="C16" s="222">
        <v>0</v>
      </c>
      <c r="D16" s="105">
        <f t="shared" si="0"/>
        <v>35116.41</v>
      </c>
      <c r="E16" s="141"/>
      <c r="F16" s="99"/>
    </row>
    <row r="17" spans="1:6" ht="13.5">
      <c r="A17" s="103" t="s">
        <v>456</v>
      </c>
      <c r="B17" s="222">
        <v>0</v>
      </c>
      <c r="C17" s="105">
        <v>5883.22</v>
      </c>
      <c r="D17" s="105">
        <f t="shared" si="0"/>
        <v>5883.22</v>
      </c>
      <c r="E17" s="141"/>
      <c r="F17" s="99"/>
    </row>
    <row r="18" spans="1:6" ht="13.5">
      <c r="A18" s="103" t="s">
        <v>455</v>
      </c>
      <c r="B18" s="222">
        <v>0</v>
      </c>
      <c r="C18" s="105">
        <v>18</v>
      </c>
      <c r="D18" s="105">
        <f t="shared" si="0"/>
        <v>18</v>
      </c>
      <c r="E18" s="141"/>
      <c r="F18" s="99"/>
    </row>
    <row r="19" spans="1:6" ht="13.5">
      <c r="A19" s="106" t="s">
        <v>454</v>
      </c>
      <c r="B19" s="107">
        <f>SUM(B10:B18)</f>
        <v>16915531.75</v>
      </c>
      <c r="C19" s="107">
        <v>9905307.95</v>
      </c>
      <c r="D19" s="107">
        <f t="shared" si="0"/>
        <v>26820839.7</v>
      </c>
      <c r="E19" s="141"/>
      <c r="F19" s="99"/>
    </row>
    <row r="20" spans="1:6" ht="13.5">
      <c r="A20" s="103"/>
      <c r="B20" s="104"/>
      <c r="C20" s="104"/>
      <c r="D20" s="104"/>
      <c r="E20" s="141"/>
      <c r="F20" s="99"/>
    </row>
    <row r="21" spans="1:6" ht="13.5">
      <c r="A21" s="103" t="s">
        <v>453</v>
      </c>
      <c r="B21" s="104">
        <v>408587.55</v>
      </c>
      <c r="C21" s="104">
        <v>0</v>
      </c>
      <c r="D21" s="104">
        <f t="shared" si="0"/>
        <v>408587.55</v>
      </c>
      <c r="E21" s="141"/>
      <c r="F21" s="99"/>
    </row>
    <row r="22" spans="1:6" ht="13.5">
      <c r="A22" s="103" t="s">
        <v>452</v>
      </c>
      <c r="B22" s="105">
        <v>523776.72</v>
      </c>
      <c r="C22" s="105">
        <v>0</v>
      </c>
      <c r="D22" s="105">
        <f t="shared" si="0"/>
        <v>523776.72</v>
      </c>
      <c r="E22" s="141"/>
      <c r="F22" s="99"/>
    </row>
    <row r="23" spans="1:6" ht="13.5">
      <c r="A23" s="103" t="s">
        <v>451</v>
      </c>
      <c r="B23" s="105">
        <v>286757.68</v>
      </c>
      <c r="C23" s="105">
        <v>0</v>
      </c>
      <c r="D23" s="105">
        <f t="shared" si="0"/>
        <v>286757.68</v>
      </c>
      <c r="E23" s="141"/>
      <c r="F23" s="99"/>
    </row>
    <row r="24" spans="1:6" ht="13.5">
      <c r="A24" s="106" t="s">
        <v>450</v>
      </c>
      <c r="B24" s="107">
        <f>SUM(B21:B23)</f>
        <v>1219121.95</v>
      </c>
      <c r="C24" s="107">
        <v>0</v>
      </c>
      <c r="D24" s="107">
        <f t="shared" si="0"/>
        <v>1219121.95</v>
      </c>
      <c r="E24" s="141"/>
      <c r="F24" s="99"/>
    </row>
    <row r="25" spans="1:6" ht="13.5">
      <c r="A25" s="103"/>
      <c r="B25" s="105"/>
      <c r="C25" s="105"/>
      <c r="D25" s="105"/>
      <c r="E25" s="141"/>
      <c r="F25" s="99"/>
    </row>
    <row r="26" spans="1:6" ht="13.5">
      <c r="A26" s="103" t="s">
        <v>449</v>
      </c>
      <c r="B26" s="104">
        <v>1357350.74</v>
      </c>
      <c r="C26" s="104">
        <v>183</v>
      </c>
      <c r="D26" s="104">
        <f t="shared" si="0"/>
        <v>1357533.74</v>
      </c>
      <c r="E26" s="141"/>
      <c r="F26" s="99"/>
    </row>
    <row r="27" spans="1:6" ht="13.5">
      <c r="A27" s="103" t="s">
        <v>448</v>
      </c>
      <c r="B27" s="105">
        <v>210698.46</v>
      </c>
      <c r="C27" s="222">
        <v>0</v>
      </c>
      <c r="D27" s="105">
        <f t="shared" si="0"/>
        <v>210698.46</v>
      </c>
      <c r="E27" s="141"/>
      <c r="F27" s="99"/>
    </row>
    <row r="28" spans="1:6" ht="13.5">
      <c r="A28" s="106" t="s">
        <v>447</v>
      </c>
      <c r="B28" s="107">
        <f>SUM(B26:B27)</f>
        <v>1568049.2</v>
      </c>
      <c r="C28" s="107">
        <v>183</v>
      </c>
      <c r="D28" s="107">
        <f t="shared" si="0"/>
        <v>1568232.2</v>
      </c>
      <c r="E28" s="141"/>
      <c r="F28" s="99"/>
    </row>
    <row r="29" spans="1:6" ht="13.5">
      <c r="A29" s="103"/>
      <c r="B29" s="105"/>
      <c r="C29" s="105"/>
      <c r="D29" s="105"/>
      <c r="E29" s="141"/>
      <c r="F29" s="99"/>
    </row>
    <row r="30" spans="1:7" ht="13.5">
      <c r="A30" s="229" t="s">
        <v>3843</v>
      </c>
      <c r="B30" s="107">
        <f>+B28+B24+B19</f>
        <v>19702702.9</v>
      </c>
      <c r="C30" s="107">
        <v>9905490.95</v>
      </c>
      <c r="D30" s="107">
        <f>+D28+D24+D19</f>
        <v>29608193.849999998</v>
      </c>
      <c r="E30" s="141"/>
      <c r="F30" s="99"/>
      <c r="G30" s="142"/>
    </row>
    <row r="31" spans="1:6" ht="13.5">
      <c r="A31" s="99"/>
      <c r="B31" s="99"/>
      <c r="C31" s="99"/>
      <c r="D31" s="99"/>
      <c r="E31" s="99"/>
      <c r="F31" s="99"/>
    </row>
    <row r="32" spans="1:6" ht="13.5">
      <c r="A32" s="99"/>
      <c r="B32" s="99"/>
      <c r="C32" s="99"/>
      <c r="D32" s="99"/>
      <c r="E32" s="99"/>
      <c r="F32" s="99"/>
    </row>
  </sheetData>
  <sheetProtection/>
  <mergeCells count="5">
    <mergeCell ref="A6:D6"/>
    <mergeCell ref="A1:D1"/>
    <mergeCell ref="A2:D2"/>
    <mergeCell ref="A4:D4"/>
    <mergeCell ref="A5:D5"/>
  </mergeCells>
  <printOptions horizontalCentered="1"/>
  <pageMargins left="0.2755905511811024" right="0.2362204724409449" top="0.35433070866141736" bottom="0.7480314960629921" header="0.31496062992125984" footer="0.31496062992125984"/>
  <pageSetup firstPageNumber="497" useFirstPageNumber="1" fitToHeight="1" fitToWidth="1" horizontalDpi="600" verticalDpi="600" orientation="portrait" scale="70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2008-08-22T23:09:58Z</cp:lastPrinted>
  <dcterms:created xsi:type="dcterms:W3CDTF">2008-06-12T17:44:39Z</dcterms:created>
  <dcterms:modified xsi:type="dcterms:W3CDTF">2008-08-23T22:59:46Z</dcterms:modified>
  <cp:category/>
  <cp:version/>
  <cp:contentType/>
  <cp:contentStatus/>
</cp:coreProperties>
</file>